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65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<sst xmlns="http://schemas.openxmlformats.org/spreadsheetml/2006/main" count="107" uniqueCount="95">
  <si>
    <t>値</t>
  </si>
  <si>
    <t>x</t>
  </si>
  <si>
    <t>y</t>
  </si>
  <si>
    <t>t</t>
  </si>
  <si>
    <t>kakudo</t>
  </si>
  <si>
    <t>Fx</t>
  </si>
  <si>
    <t>Fy</t>
  </si>
  <si>
    <t>Grav</t>
  </si>
  <si>
    <t>N</t>
  </si>
  <si>
    <t>R</t>
  </si>
  <si>
    <t>dx</t>
  </si>
  <si>
    <t>dy</t>
  </si>
  <si>
    <t>時刻</t>
  </si>
  <si>
    <t>速度x成分</t>
  </si>
  <si>
    <t>速度y成分</t>
  </si>
  <si>
    <t>速さ</t>
  </si>
  <si>
    <t>x座標</t>
  </si>
  <si>
    <t>y座標</t>
  </si>
  <si>
    <t>秒</t>
  </si>
  <si>
    <t>m/s</t>
  </si>
  <si>
    <t>m</t>
  </si>
  <si>
    <t>ラジアン</t>
  </si>
  <si>
    <t>記号</t>
  </si>
  <si>
    <t>物理量</t>
  </si>
  <si>
    <t>単位</t>
  </si>
  <si>
    <t>N</t>
  </si>
  <si>
    <t>空気抵抗</t>
  </si>
  <si>
    <t>ロケットにはたらく力のx成分</t>
  </si>
  <si>
    <t>ロケットにはたらく力のy成分</t>
  </si>
  <si>
    <t>速度のx成分の変化</t>
  </si>
  <si>
    <t>速度のy成分の変化</t>
  </si>
  <si>
    <t>x成分の変化</t>
  </si>
  <si>
    <t>y成分の変化</t>
  </si>
  <si>
    <t>ロケットの進む角度</t>
  </si>
  <si>
    <t>ロケットにはたらく重力</t>
  </si>
  <si>
    <t>N</t>
  </si>
  <si>
    <t>m/s</t>
  </si>
  <si>
    <t>m/s</t>
  </si>
  <si>
    <t>ｍ</t>
  </si>
  <si>
    <t>計算式</t>
  </si>
  <si>
    <t>ｔ＋dt</t>
  </si>
  <si>
    <t>x+dx</t>
  </si>
  <si>
    <t>y+dy</t>
  </si>
  <si>
    <t xml:space="preserve"> uy * dt</t>
  </si>
  <si>
    <t>設定値</t>
  </si>
  <si>
    <t>kg/m^3</t>
  </si>
  <si>
    <t>初期値</t>
  </si>
  <si>
    <t>初速度</t>
  </si>
  <si>
    <t>円周率</t>
  </si>
  <si>
    <t>pai</t>
  </si>
  <si>
    <t>Dair</t>
  </si>
  <si>
    <t>空気の密度</t>
  </si>
  <si>
    <t>ロケット本体断面積</t>
  </si>
  <si>
    <t>S</t>
  </si>
  <si>
    <t>空気抵抗力係数</t>
  </si>
  <si>
    <t>ロケット本体質量</t>
  </si>
  <si>
    <t>計算ステップ</t>
  </si>
  <si>
    <t>dt</t>
  </si>
  <si>
    <t>円周率π</t>
  </si>
  <si>
    <t>ロケット本体断面積 S = pai * (4.7 * 10 ^ (-2)) ^ 2  [m^2]　1.5Lペットボトルの半径から計算</t>
  </si>
  <si>
    <t>空気抵抗力係数 C = .34   空気抵抗力は　C* (1/2) * Dair *u^2*S で計算される。</t>
  </si>
  <si>
    <t>C</t>
  </si>
  <si>
    <t>kakudo_start</t>
  </si>
  <si>
    <t>発射の角度</t>
  </si>
  <si>
    <t>kakudo_start = 2 * pai * 65 / 360   '--発射角[rad]（2π×θ／360°）今６５度に設定</t>
  </si>
  <si>
    <t>ロケット本体質量    Mb = .165kg 1.5Lペットボトルの質量</t>
  </si>
  <si>
    <t>数値計算の時間ステップ[s]</t>
  </si>
  <si>
    <t>[s]</t>
  </si>
  <si>
    <t>[kg]</t>
  </si>
  <si>
    <t>rad</t>
  </si>
  <si>
    <t>重力加速度</t>
  </si>
  <si>
    <t>g</t>
  </si>
  <si>
    <t>m/s^2</t>
  </si>
  <si>
    <t xml:space="preserve"> Mb*g</t>
  </si>
  <si>
    <t xml:space="preserve"> - R * Sin(kakudo) - Grav</t>
  </si>
  <si>
    <t xml:space="preserve"> - R * Cos(kakudo) </t>
  </si>
  <si>
    <t xml:space="preserve"> (Fx / Mb) * dt </t>
  </si>
  <si>
    <t>(Fy / Mb) * dt</t>
  </si>
  <si>
    <t>v</t>
  </si>
  <si>
    <t>v_start</t>
  </si>
  <si>
    <t>m/s</t>
  </si>
  <si>
    <t>ロケットに与えた初速度</t>
  </si>
  <si>
    <t>vx+dvx</t>
  </si>
  <si>
    <t>vy+dvy</t>
  </si>
  <si>
    <t>sqrt(vx^2+vy^2)</t>
  </si>
  <si>
    <t>C * Dair / 2 * v ^ 2 * S</t>
  </si>
  <si>
    <t xml:space="preserve"> ux * dt</t>
  </si>
  <si>
    <t>vx</t>
  </si>
  <si>
    <t>vy</t>
  </si>
  <si>
    <t>dvx</t>
  </si>
  <si>
    <t>dvy</t>
  </si>
  <si>
    <t>初速度を与えられたロケットの運動</t>
  </si>
  <si>
    <t>Mb</t>
  </si>
  <si>
    <t>arctan(vy/vx)</t>
  </si>
  <si>
    <t>15℃、1気圧での空気の密度Dair = 1.225 [kg/m^3] 空気抵抗を計算するとき必要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</si>
</sst>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2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15" borderId="11" xfId="0" applyFill="1" applyBorder="1" applyAlignment="1">
      <alignment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Fill="1" applyBorder="1" applyAlignment="1">
      <alignment shrinkToFit="1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0" fillId="35" borderId="11" xfId="0" applyFill="1" applyBorder="1" applyAlignment="1">
      <alignment shrinkToFit="1"/>
    </xf>
    <xf numFmtId="0" fontId="0" fillId="19" borderId="11" xfId="0" applyFill="1" applyBorder="1" applyAlignment="1">
      <alignment shrinkToFit="1"/>
    </xf>
    <xf numFmtId="0" fontId="0" fillId="36" borderId="10" xfId="0" applyFill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885"/>
          <c:w val="0.944"/>
          <c:h val="0.82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Sheet1!$G$25:$G$126</c:f>
              <c:numCache/>
            </c:numRef>
          </c:xVal>
          <c:yVal>
            <c:numRef>
              <c:f>Sheet1!$H$25:$H$126</c:f>
              <c:numCache/>
            </c:numRef>
          </c:yVal>
          <c:smooth val="1"/>
        </c:ser>
        <c:axId val="54945577"/>
        <c:axId val="13006430"/>
      </c:scatterChart>
      <c:valAx>
        <c:axId val="5494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2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06430"/>
        <c:crosses val="autoZero"/>
        <c:crossBetween val="midCat"/>
        <c:dispUnits/>
      </c:valAx>
      <c:valAx>
        <c:axId val="130064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4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5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18</xdr:row>
      <xdr:rowOff>123825</xdr:rowOff>
    </xdr:from>
    <xdr:to>
      <xdr:col>22</xdr:col>
      <xdr:colOff>238125</xdr:colOff>
      <xdr:row>23</xdr:row>
      <xdr:rowOff>123825</xdr:rowOff>
    </xdr:to>
    <xdr:graphicFrame>
      <xdr:nvGraphicFramePr>
        <xdr:cNvPr id="1" name="グラフ 2"/>
        <xdr:cNvGraphicFramePr/>
      </xdr:nvGraphicFramePr>
      <xdr:xfrm>
        <a:off x="12411075" y="3228975"/>
        <a:ext cx="35242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533400</xdr:colOff>
      <xdr:row>3</xdr:row>
      <xdr:rowOff>200025</xdr:rowOff>
    </xdr:from>
    <xdr:to>
      <xdr:col>19</xdr:col>
      <xdr:colOff>142875</xdr:colOff>
      <xdr:row>17</xdr:row>
      <xdr:rowOff>95250</xdr:rowOff>
    </xdr:to>
    <xdr:pic>
      <xdr:nvPicPr>
        <xdr:cNvPr id="2" name="図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704850"/>
          <a:ext cx="30861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26"/>
  <sheetViews>
    <sheetView tabSelected="1" zoomScale="85" zoomScaleNormal="85" zoomScalePageLayoutView="0" workbookViewId="0" topLeftCell="A1">
      <selection activeCell="F10" sqref="F10:P10"/>
    </sheetView>
  </sheetViews>
  <sheetFormatPr defaultColWidth="9.00390625" defaultRowHeight="13.5"/>
  <cols>
    <col min="1" max="1" width="4.50390625" style="0" customWidth="1"/>
    <col min="2" max="2" width="17.25390625" style="0" customWidth="1"/>
    <col min="3" max="3" width="10.875" style="0" customWidth="1"/>
    <col min="4" max="26" width="9.125" style="0" customWidth="1"/>
  </cols>
  <sheetData>
    <row r="3" ht="12.75" thickBot="1">
      <c r="D3" s="10"/>
    </row>
    <row r="4" spans="3:12" ht="33.75" customHeight="1" thickBot="1">
      <c r="C4" s="31" t="s">
        <v>91</v>
      </c>
      <c r="D4" s="32"/>
      <c r="E4" s="32"/>
      <c r="F4" s="32"/>
      <c r="G4" s="32"/>
      <c r="H4" s="32"/>
      <c r="I4" s="32"/>
      <c r="J4" s="32"/>
      <c r="K4" s="32"/>
      <c r="L4" s="33"/>
    </row>
    <row r="5" ht="13.5">
      <c r="D5" s="10"/>
    </row>
    <row r="6" spans="2:5" ht="13.5">
      <c r="B6" s="18" t="s">
        <v>44</v>
      </c>
      <c r="C6" s="12" t="s">
        <v>22</v>
      </c>
      <c r="D6" s="12" t="s">
        <v>0</v>
      </c>
      <c r="E6" s="12" t="s">
        <v>24</v>
      </c>
    </row>
    <row r="7" spans="2:16" ht="12" customHeight="1">
      <c r="B7" s="19" t="s">
        <v>48</v>
      </c>
      <c r="C7" s="13" t="s">
        <v>49</v>
      </c>
      <c r="D7" s="16">
        <v>3.141592654</v>
      </c>
      <c r="E7" s="13"/>
      <c r="F7" s="23" t="s">
        <v>58</v>
      </c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2:16" ht="12" customHeight="1">
      <c r="B8" s="19" t="s">
        <v>70</v>
      </c>
      <c r="C8" s="13" t="s">
        <v>71</v>
      </c>
      <c r="D8" s="16">
        <v>9.8</v>
      </c>
      <c r="E8" s="13" t="s">
        <v>72</v>
      </c>
      <c r="F8" s="26" t="s">
        <v>70</v>
      </c>
      <c r="G8" s="27"/>
      <c r="H8" s="27"/>
      <c r="I8" s="27"/>
      <c r="J8" s="27"/>
      <c r="K8" s="27"/>
      <c r="L8" s="27"/>
      <c r="M8" s="27"/>
      <c r="N8" s="27"/>
      <c r="O8" s="27"/>
      <c r="P8" s="28"/>
    </row>
    <row r="9" spans="2:16" ht="12" customHeight="1">
      <c r="B9" s="19" t="s">
        <v>51</v>
      </c>
      <c r="C9" s="13" t="s">
        <v>50</v>
      </c>
      <c r="D9" s="16">
        <v>1.225</v>
      </c>
      <c r="E9" s="13" t="s">
        <v>45</v>
      </c>
      <c r="F9" s="23" t="s">
        <v>94</v>
      </c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6" ht="12" customHeight="1">
      <c r="B10" s="19" t="s">
        <v>52</v>
      </c>
      <c r="C10" s="13" t="s">
        <v>53</v>
      </c>
      <c r="D10" s="16">
        <f>D7*(4.7*10^(-2))^2</f>
        <v>0.006939778172686001</v>
      </c>
      <c r="E10" s="13" t="s">
        <v>18</v>
      </c>
      <c r="F10" s="23" t="s">
        <v>59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2:16" ht="12" customHeight="1">
      <c r="B11" s="19" t="s">
        <v>54</v>
      </c>
      <c r="C11" s="13" t="s">
        <v>61</v>
      </c>
      <c r="D11" s="16">
        <v>0.34</v>
      </c>
      <c r="E11" s="13"/>
      <c r="F11" s="23" t="s">
        <v>60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2:16" ht="12" customHeight="1">
      <c r="B12" s="19" t="s">
        <v>55</v>
      </c>
      <c r="C12" s="13" t="s">
        <v>92</v>
      </c>
      <c r="D12" s="16">
        <v>0.165</v>
      </c>
      <c r="E12" s="13" t="s">
        <v>68</v>
      </c>
      <c r="F12" s="23" t="s">
        <v>65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2:16" ht="12" customHeight="1">
      <c r="B13" s="19" t="s">
        <v>56</v>
      </c>
      <c r="C13" s="13" t="s">
        <v>57</v>
      </c>
      <c r="D13" s="16">
        <v>0.04</v>
      </c>
      <c r="E13" s="13" t="s">
        <v>67</v>
      </c>
      <c r="F13" s="23" t="s">
        <v>66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3:16" ht="12" customHeight="1">
      <c r="C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3:16" ht="12" customHeight="1">
      <c r="C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12" customHeight="1">
      <c r="B16" s="11" t="s">
        <v>46</v>
      </c>
      <c r="C16" s="17" t="s">
        <v>22</v>
      </c>
      <c r="D16" s="12" t="s">
        <v>0</v>
      </c>
      <c r="E16" s="17" t="s">
        <v>24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ht="12" customHeight="1">
      <c r="B17" s="22" t="s">
        <v>63</v>
      </c>
      <c r="C17" s="21" t="s">
        <v>62</v>
      </c>
      <c r="D17" s="16">
        <f>2*D7*65/360</f>
        <v>1.1344640139444444</v>
      </c>
      <c r="E17" s="20" t="s">
        <v>69</v>
      </c>
      <c r="F17" s="23" t="s">
        <v>64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ht="12" customHeight="1">
      <c r="B18" s="15" t="s">
        <v>47</v>
      </c>
      <c r="C18" s="20" t="s">
        <v>79</v>
      </c>
      <c r="D18" s="29">
        <v>20</v>
      </c>
      <c r="E18" s="20" t="s">
        <v>80</v>
      </c>
      <c r="F18" s="23" t="s">
        <v>81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5" ht="12" customHeight="1">
      <c r="B19" s="15"/>
      <c r="C19" s="20"/>
      <c r="D19" s="25"/>
      <c r="E19" s="20"/>
    </row>
    <row r="21" spans="2:17" s="3" customFormat="1" ht="12.75">
      <c r="B21" s="4" t="s">
        <v>22</v>
      </c>
      <c r="C21" s="4" t="s">
        <v>3</v>
      </c>
      <c r="D21" s="4" t="s">
        <v>87</v>
      </c>
      <c r="E21" s="4" t="s">
        <v>88</v>
      </c>
      <c r="F21" s="4" t="s">
        <v>78</v>
      </c>
      <c r="G21" s="4" t="s">
        <v>1</v>
      </c>
      <c r="H21" s="4" t="s">
        <v>2</v>
      </c>
      <c r="I21" s="4" t="s">
        <v>4</v>
      </c>
      <c r="J21" s="4" t="s">
        <v>7</v>
      </c>
      <c r="K21" s="4" t="s">
        <v>9</v>
      </c>
      <c r="L21" s="4" t="s">
        <v>5</v>
      </c>
      <c r="M21" s="4" t="s">
        <v>6</v>
      </c>
      <c r="N21" s="4" t="s">
        <v>89</v>
      </c>
      <c r="O21" s="4" t="s">
        <v>90</v>
      </c>
      <c r="P21" s="4" t="s">
        <v>10</v>
      </c>
      <c r="Q21" s="4" t="s">
        <v>11</v>
      </c>
    </row>
    <row r="22" spans="2:17" s="2" customFormat="1" ht="55.5" customHeight="1">
      <c r="B22" s="5" t="s">
        <v>23</v>
      </c>
      <c r="C22" s="5" t="s">
        <v>12</v>
      </c>
      <c r="D22" s="5" t="s">
        <v>13</v>
      </c>
      <c r="E22" s="5" t="s">
        <v>14</v>
      </c>
      <c r="F22" s="5" t="s">
        <v>15</v>
      </c>
      <c r="G22" s="5" t="s">
        <v>16</v>
      </c>
      <c r="H22" s="5" t="s">
        <v>17</v>
      </c>
      <c r="I22" s="5" t="s">
        <v>33</v>
      </c>
      <c r="J22" s="5" t="s">
        <v>34</v>
      </c>
      <c r="K22" s="5" t="s">
        <v>26</v>
      </c>
      <c r="L22" s="5" t="s">
        <v>27</v>
      </c>
      <c r="M22" s="5" t="s">
        <v>28</v>
      </c>
      <c r="N22" s="5" t="s">
        <v>29</v>
      </c>
      <c r="O22" s="5" t="s">
        <v>30</v>
      </c>
      <c r="P22" s="5" t="s">
        <v>31</v>
      </c>
      <c r="Q22" s="5" t="s">
        <v>32</v>
      </c>
    </row>
    <row r="23" spans="2:17" s="2" customFormat="1" ht="60.75" customHeight="1">
      <c r="B23" s="9" t="s">
        <v>39</v>
      </c>
      <c r="C23" s="9" t="s">
        <v>40</v>
      </c>
      <c r="D23" s="9" t="s">
        <v>82</v>
      </c>
      <c r="E23" s="9" t="s">
        <v>83</v>
      </c>
      <c r="F23" s="9" t="s">
        <v>84</v>
      </c>
      <c r="G23" s="9" t="s">
        <v>41</v>
      </c>
      <c r="H23" s="9" t="s">
        <v>42</v>
      </c>
      <c r="I23" s="9" t="s">
        <v>93</v>
      </c>
      <c r="J23" s="9" t="s">
        <v>73</v>
      </c>
      <c r="K23" s="9" t="s">
        <v>85</v>
      </c>
      <c r="L23" s="9" t="s">
        <v>75</v>
      </c>
      <c r="M23" s="9" t="s">
        <v>74</v>
      </c>
      <c r="N23" s="9" t="s">
        <v>76</v>
      </c>
      <c r="O23" s="9" t="s">
        <v>77</v>
      </c>
      <c r="P23" s="9" t="s">
        <v>86</v>
      </c>
      <c r="Q23" s="9" t="s">
        <v>43</v>
      </c>
    </row>
    <row r="24" spans="2:17" s="3" customFormat="1" ht="12.75" thickBot="1">
      <c r="B24" s="8" t="s">
        <v>24</v>
      </c>
      <c r="C24" s="8" t="s">
        <v>18</v>
      </c>
      <c r="D24" s="8" t="s">
        <v>19</v>
      </c>
      <c r="E24" s="8" t="s">
        <v>19</v>
      </c>
      <c r="F24" s="8" t="s">
        <v>19</v>
      </c>
      <c r="G24" s="8" t="s">
        <v>20</v>
      </c>
      <c r="H24" s="8" t="s">
        <v>20</v>
      </c>
      <c r="I24" s="8" t="s">
        <v>21</v>
      </c>
      <c r="J24" s="8" t="s">
        <v>8</v>
      </c>
      <c r="K24" s="8" t="s">
        <v>25</v>
      </c>
      <c r="L24" s="8" t="s">
        <v>35</v>
      </c>
      <c r="M24" s="8" t="s">
        <v>35</v>
      </c>
      <c r="N24" s="8" t="s">
        <v>36</v>
      </c>
      <c r="O24" s="8" t="s">
        <v>37</v>
      </c>
      <c r="P24" s="8" t="s">
        <v>38</v>
      </c>
      <c r="Q24" s="8" t="s">
        <v>38</v>
      </c>
    </row>
    <row r="25" spans="3:17" s="1" customFormat="1" ht="12.75" thickTop="1">
      <c r="C25" s="24">
        <v>0</v>
      </c>
      <c r="D25" s="24">
        <f>$D$18*COS($D$17)</f>
        <v>8.452365232128958</v>
      </c>
      <c r="E25" s="24">
        <f>D18*SIN(D17)</f>
        <v>18.126155741985052</v>
      </c>
      <c r="F25" s="24">
        <f>SQRT(D25^2+E25^2)</f>
        <v>20.000000000000004</v>
      </c>
      <c r="G25" s="24">
        <v>0</v>
      </c>
      <c r="H25" s="24">
        <v>0</v>
      </c>
      <c r="I25" s="34">
        <f>ATAN(E25/D25)</f>
        <v>1.1344640139444444</v>
      </c>
      <c r="J25" s="34">
        <f>$D$12*$D$8</f>
        <v>1.6170000000000002</v>
      </c>
      <c r="K25" s="34">
        <f>$D$11*$D$9/2*F25^2*$D$10</f>
        <v>0.578083521784744</v>
      </c>
      <c r="L25" s="34">
        <f>(-K25)*COS(I25)</f>
        <v>-0.24430865304000166</v>
      </c>
      <c r="M25" s="34">
        <f>(-K25)*SIN(I25)-J25</f>
        <v>-2.140921597387274</v>
      </c>
      <c r="N25" s="35">
        <f>L25/($D$12)*$D$13</f>
        <v>-0.059226340130909494</v>
      </c>
      <c r="O25" s="35">
        <f>(M25/$D$12)*$D$13</f>
        <v>-0.5190112963363088</v>
      </c>
      <c r="P25" s="35">
        <f>D25*$D$13</f>
        <v>0.33809460928515833</v>
      </c>
      <c r="Q25" s="35">
        <f>E25*$D$13</f>
        <v>0.7250462296794021</v>
      </c>
    </row>
    <row r="26" spans="3:17" s="1" customFormat="1" ht="12.75">
      <c r="C26" s="36">
        <f>C25+$D$13</f>
        <v>0.04</v>
      </c>
      <c r="D26" s="36">
        <f>D25+N25</f>
        <v>8.39313889199805</v>
      </c>
      <c r="E26" s="36">
        <f>E25+O25</f>
        <v>17.607144445648743</v>
      </c>
      <c r="F26" s="36">
        <f>SQRT(D26^2+E26^2)</f>
        <v>19.505289436209594</v>
      </c>
      <c r="G26" s="36">
        <f>G25+P25</f>
        <v>0.33809460928515833</v>
      </c>
      <c r="H26" s="36">
        <f>H25+Q25</f>
        <v>0.7250462296794021</v>
      </c>
      <c r="I26" s="30">
        <f aca="true" t="shared" si="0" ref="I26:I89">ATAN(E26/D26)</f>
        <v>1.125970504993362</v>
      </c>
      <c r="J26" s="7">
        <f>$D$12*$D$8</f>
        <v>1.6170000000000002</v>
      </c>
      <c r="K26" s="6">
        <f>$D$11*$D$9/2*F26^2*$D$10</f>
        <v>0.5498388175823188</v>
      </c>
      <c r="L26" s="7">
        <f>(-K26)*COS(I26)</f>
        <v>-0.23659600536936068</v>
      </c>
      <c r="M26" s="7">
        <f>(-K26)*SIN(I26)-J26</f>
        <v>-2.1133315983932355</v>
      </c>
      <c r="N26" s="7">
        <f>L26/($D$12)*$D$13</f>
        <v>-0.05735660736226925</v>
      </c>
      <c r="O26" s="7">
        <f>(M26/$D$12)*$D$13</f>
        <v>-0.5123228117316934</v>
      </c>
      <c r="P26" s="6">
        <f>D26*$D$13</f>
        <v>0.33572555567992196</v>
      </c>
      <c r="Q26" s="6">
        <f>E26*$D$13</f>
        <v>0.7042857778259497</v>
      </c>
    </row>
    <row r="27" spans="3:17" s="1" customFormat="1" ht="12.75">
      <c r="C27" s="6">
        <f aca="true" t="shared" si="1" ref="C27:C34">C26+$D$13</f>
        <v>0.08</v>
      </c>
      <c r="D27" s="6">
        <f aca="true" t="shared" si="2" ref="D27:D34">D26+N26</f>
        <v>8.33578228463578</v>
      </c>
      <c r="E27" s="6">
        <f aca="true" t="shared" si="3" ref="E27:E34">E26+O26</f>
        <v>17.09482163391705</v>
      </c>
      <c r="F27" s="6">
        <f aca="true" t="shared" si="4" ref="F27:F34">SQRT(D27^2+E27^2)</f>
        <v>19.01889042484566</v>
      </c>
      <c r="G27" s="6">
        <f aca="true" t="shared" si="5" ref="G27:G34">G26+P26</f>
        <v>0.6738201649650803</v>
      </c>
      <c r="H27" s="6">
        <f aca="true" t="shared" si="6" ref="H27:H34">H26+Q26</f>
        <v>1.429332007505352</v>
      </c>
      <c r="I27" s="30">
        <f t="shared" si="0"/>
        <v>1.1171014245246715</v>
      </c>
      <c r="J27" s="7">
        <f>$D$12*$D$8</f>
        <v>1.6170000000000002</v>
      </c>
      <c r="K27" s="6">
        <f>$D$11*$D$9/2*F27^2*$D$10</f>
        <v>0.5227583172464859</v>
      </c>
      <c r="L27" s="7">
        <f aca="true" t="shared" si="7" ref="L27:L34">(-K27)*COS(I27)</f>
        <v>-0.2291195449739087</v>
      </c>
      <c r="M27" s="7">
        <f aca="true" t="shared" si="8" ref="M27:M34">(-K27)*SIN(I27)-J27</f>
        <v>-2.086872847014303</v>
      </c>
      <c r="N27" s="7">
        <f aca="true" t="shared" si="9" ref="N27:N34">L27/($D$12)*$D$13</f>
        <v>-0.055544132114886964</v>
      </c>
      <c r="O27" s="7">
        <f aca="true" t="shared" si="10" ref="O27:O34">(M27/$D$12)*$D$13</f>
        <v>-0.5059085689731644</v>
      </c>
      <c r="P27" s="6">
        <f aca="true" t="shared" si="11" ref="P27:P34">D27*$D$13</f>
        <v>0.3334312913854312</v>
      </c>
      <c r="Q27" s="6">
        <f aca="true" t="shared" si="12" ref="Q27:Q34">E27*$D$13</f>
        <v>0.683792865356682</v>
      </c>
    </row>
    <row r="28" spans="3:17" s="1" customFormat="1" ht="12.75">
      <c r="C28" s="6">
        <f t="shared" si="1"/>
        <v>0.12</v>
      </c>
      <c r="D28" s="6">
        <f t="shared" si="2"/>
        <v>8.280238152520893</v>
      </c>
      <c r="E28" s="6">
        <f t="shared" si="3"/>
        <v>16.588913064943885</v>
      </c>
      <c r="F28" s="6">
        <f t="shared" si="4"/>
        <v>18.54061435170713</v>
      </c>
      <c r="G28" s="6">
        <f t="shared" si="5"/>
        <v>1.0072514563505115</v>
      </c>
      <c r="H28" s="6">
        <f t="shared" si="6"/>
        <v>2.113124872862034</v>
      </c>
      <c r="I28" s="30">
        <f t="shared" si="0"/>
        <v>1.1078346339345244</v>
      </c>
      <c r="J28" s="7">
        <f>$D$12*$D$8</f>
        <v>1.6170000000000002</v>
      </c>
      <c r="K28" s="6">
        <f>$D$11*$D$9/2*F28^2*$D$10</f>
        <v>0.4967968573269029</v>
      </c>
      <c r="L28" s="7">
        <f t="shared" si="7"/>
        <v>-0.22186947066896617</v>
      </c>
      <c r="M28" s="7">
        <f t="shared" si="8"/>
        <v>-2.0615009060001563</v>
      </c>
      <c r="N28" s="7">
        <f t="shared" si="9"/>
        <v>-0.0537865383439918</v>
      </c>
      <c r="O28" s="7">
        <f t="shared" si="10"/>
        <v>-0.4997577953939773</v>
      </c>
      <c r="P28" s="6">
        <f t="shared" si="11"/>
        <v>0.3312095261008357</v>
      </c>
      <c r="Q28" s="6">
        <f t="shared" si="12"/>
        <v>0.6635565225977554</v>
      </c>
    </row>
    <row r="29" spans="3:17" s="1" customFormat="1" ht="12.75">
      <c r="C29" s="6">
        <f t="shared" si="1"/>
        <v>0.16</v>
      </c>
      <c r="D29" s="6">
        <f t="shared" si="2"/>
        <v>8.2264516141769</v>
      </c>
      <c r="E29" s="6">
        <f t="shared" si="3"/>
        <v>16.089155269549906</v>
      </c>
      <c r="F29" s="6">
        <f t="shared" si="4"/>
        <v>18.070291183267614</v>
      </c>
      <c r="G29" s="6">
        <f t="shared" si="5"/>
        <v>1.3384609824513471</v>
      </c>
      <c r="H29" s="6">
        <f t="shared" si="6"/>
        <v>2.7766813954597898</v>
      </c>
      <c r="I29" s="30">
        <f t="shared" si="0"/>
        <v>1.0981463598287309</v>
      </c>
      <c r="J29" s="7">
        <f>$D$12*$D$8</f>
        <v>1.6170000000000002</v>
      </c>
      <c r="K29" s="6">
        <f>$D$11*$D$9/2*F29^2*$D$10</f>
        <v>0.47191186893584575</v>
      </c>
      <c r="L29" s="7">
        <f t="shared" si="7"/>
        <v>-0.21483661312282867</v>
      </c>
      <c r="M29" s="7">
        <f t="shared" si="8"/>
        <v>-2.037173823202297</v>
      </c>
      <c r="N29" s="7">
        <f t="shared" si="9"/>
        <v>-0.05208160318129179</v>
      </c>
      <c r="O29" s="7">
        <f t="shared" si="10"/>
        <v>-0.4938603207763144</v>
      </c>
      <c r="P29" s="6">
        <f t="shared" si="11"/>
        <v>0.32905806456707604</v>
      </c>
      <c r="Q29" s="6">
        <f t="shared" si="12"/>
        <v>0.6435662107819963</v>
      </c>
    </row>
    <row r="30" spans="3:17" s="1" customFormat="1" ht="12.75">
      <c r="C30" s="6">
        <f t="shared" si="1"/>
        <v>0.2</v>
      </c>
      <c r="D30" s="6">
        <f t="shared" si="2"/>
        <v>8.17437001099561</v>
      </c>
      <c r="E30" s="6">
        <f t="shared" si="3"/>
        <v>15.595294948773592</v>
      </c>
      <c r="F30" s="6">
        <f t="shared" si="4"/>
        <v>17.607769580952255</v>
      </c>
      <c r="G30" s="6">
        <f t="shared" si="5"/>
        <v>1.6675190470184231</v>
      </c>
      <c r="H30" s="6">
        <f t="shared" si="6"/>
        <v>3.420247606241786</v>
      </c>
      <c r="I30" s="30">
        <f t="shared" si="0"/>
        <v>1.0880110611151506</v>
      </c>
      <c r="J30" s="7">
        <f>$D$12*$D$8</f>
        <v>1.6170000000000002</v>
      </c>
      <c r="K30" s="6">
        <f>$D$11*$D$9/2*F30^2*$D$10</f>
        <v>0.44806321558347234</v>
      </c>
      <c r="L30" s="7">
        <f t="shared" si="7"/>
        <v>-0.20801240586757588</v>
      </c>
      <c r="M30" s="7">
        <f t="shared" si="8"/>
        <v>-2.013851967570005</v>
      </c>
      <c r="N30" s="7">
        <f t="shared" si="9"/>
        <v>-0.05042724990729112</v>
      </c>
      <c r="O30" s="7">
        <f t="shared" si="10"/>
        <v>-0.4882065375927285</v>
      </c>
      <c r="P30" s="6">
        <f t="shared" si="11"/>
        <v>0.3269748004398244</v>
      </c>
      <c r="Q30" s="6">
        <f t="shared" si="12"/>
        <v>0.6238117979509437</v>
      </c>
    </row>
    <row r="31" spans="3:17" s="1" customFormat="1" ht="12.75">
      <c r="C31" s="6">
        <f t="shared" si="1"/>
        <v>0.24000000000000002</v>
      </c>
      <c r="D31" s="6">
        <f t="shared" si="2"/>
        <v>8.123942761088319</v>
      </c>
      <c r="E31" s="6">
        <f t="shared" si="3"/>
        <v>15.107088411180865</v>
      </c>
      <c r="F31" s="6">
        <f t="shared" si="4"/>
        <v>17.15291713524771</v>
      </c>
      <c r="G31" s="6">
        <f t="shared" si="5"/>
        <v>1.9944938474582474</v>
      </c>
      <c r="H31" s="6">
        <f t="shared" si="6"/>
        <v>4.04405940419273</v>
      </c>
      <c r="I31" s="30">
        <f t="shared" si="0"/>
        <v>1.077401286184796</v>
      </c>
      <c r="J31" s="7">
        <f>$D$12*$D$8</f>
        <v>1.6170000000000002</v>
      </c>
      <c r="K31" s="6">
        <f>$D$11*$D$9/2*F31^2*$D$10</f>
        <v>0.42521304321394715</v>
      </c>
      <c r="L31" s="7">
        <f t="shared" si="7"/>
        <v>-0.20138885981322585</v>
      </c>
      <c r="M31" s="7">
        <f t="shared" si="8"/>
        <v>-1.991497876178751</v>
      </c>
      <c r="N31" s="7">
        <f t="shared" si="9"/>
        <v>-0.04882154177290324</v>
      </c>
      <c r="O31" s="7">
        <f t="shared" si="10"/>
        <v>-0.4827873639221214</v>
      </c>
      <c r="P31" s="6">
        <f t="shared" si="11"/>
        <v>0.3249577104435328</v>
      </c>
      <c r="Q31" s="6">
        <f t="shared" si="12"/>
        <v>0.6042835364472346</v>
      </c>
    </row>
    <row r="32" spans="3:17" s="1" customFormat="1" ht="12.75">
      <c r="C32" s="6">
        <f t="shared" si="1"/>
        <v>0.28</v>
      </c>
      <c r="D32" s="6">
        <f t="shared" si="2"/>
        <v>8.075121219315415</v>
      </c>
      <c r="E32" s="6">
        <f t="shared" si="3"/>
        <v>14.624301047258744</v>
      </c>
      <c r="F32" s="6">
        <f t="shared" si="4"/>
        <v>16.705620725596855</v>
      </c>
      <c r="G32" s="6">
        <f t="shared" si="5"/>
        <v>2.3194515579017803</v>
      </c>
      <c r="H32" s="6">
        <f t="shared" si="6"/>
        <v>4.648342940639965</v>
      </c>
      <c r="I32" s="30">
        <f t="shared" si="0"/>
        <v>1.0662875200060786</v>
      </c>
      <c r="J32" s="7">
        <f>$D$12*$D$8</f>
        <v>1.6170000000000002</v>
      </c>
      <c r="K32" s="6">
        <f>$D$11*$D$9/2*F32^2*$D$10</f>
        <v>0.40332564141301785</v>
      </c>
      <c r="L32" s="7">
        <f t="shared" si="7"/>
        <v>-0.19495854112609742</v>
      </c>
      <c r="M32" s="7">
        <f t="shared" si="8"/>
        <v>-1.970076111147733</v>
      </c>
      <c r="N32" s="7">
        <f t="shared" si="9"/>
        <v>-0.047262676636629676</v>
      </c>
      <c r="O32" s="7">
        <f t="shared" si="10"/>
        <v>-0.4775942087630867</v>
      </c>
      <c r="P32" s="6">
        <f t="shared" si="11"/>
        <v>0.3230048487726166</v>
      </c>
      <c r="Q32" s="6">
        <f t="shared" si="12"/>
        <v>0.5849720418903498</v>
      </c>
    </row>
    <row r="33" spans="3:17" s="1" customFormat="1" ht="12.75">
      <c r="C33" s="6">
        <f t="shared" si="1"/>
        <v>0.32</v>
      </c>
      <c r="D33" s="6">
        <f t="shared" si="2"/>
        <v>8.027858542678786</v>
      </c>
      <c r="E33" s="6">
        <f t="shared" si="3"/>
        <v>14.146706838495657</v>
      </c>
      <c r="F33" s="6">
        <f t="shared" si="4"/>
        <v>16.265787013102088</v>
      </c>
      <c r="G33" s="6">
        <f t="shared" si="5"/>
        <v>2.642456406674397</v>
      </c>
      <c r="H33" s="6">
        <f t="shared" si="6"/>
        <v>5.233314982530314</v>
      </c>
      <c r="I33" s="30">
        <f t="shared" si="0"/>
        <v>1.0546380211762998</v>
      </c>
      <c r="J33" s="7">
        <f>$D$12*$D$8</f>
        <v>1.6170000000000002</v>
      </c>
      <c r="K33" s="6">
        <f>$D$11*$D$9/2*F33^2*$D$10</f>
        <v>0.38236731485305314</v>
      </c>
      <c r="L33" s="7">
        <f t="shared" si="7"/>
        <v>-0.18871455236144904</v>
      </c>
      <c r="M33" s="7">
        <f t="shared" si="8"/>
        <v>-1.9495531253724012</v>
      </c>
      <c r="N33" s="7">
        <f t="shared" si="9"/>
        <v>-0.045748982390654315</v>
      </c>
      <c r="O33" s="7">
        <f t="shared" si="10"/>
        <v>-0.47261893948421846</v>
      </c>
      <c r="P33" s="6">
        <f t="shared" si="11"/>
        <v>0.3211143417071514</v>
      </c>
      <c r="Q33" s="6">
        <f t="shared" si="12"/>
        <v>0.5658682735398263</v>
      </c>
    </row>
    <row r="34" spans="3:17" s="1" customFormat="1" ht="12.75">
      <c r="C34" s="6">
        <f t="shared" si="1"/>
        <v>0.36</v>
      </c>
      <c r="D34" s="6">
        <f t="shared" si="2"/>
        <v>7.982109560288131</v>
      </c>
      <c r="E34" s="6">
        <f t="shared" si="3"/>
        <v>13.674087899011438</v>
      </c>
      <c r="F34" s="6">
        <f t="shared" si="4"/>
        <v>15.833343074105805</v>
      </c>
      <c r="G34" s="6">
        <f t="shared" si="5"/>
        <v>2.9635707483815485</v>
      </c>
      <c r="H34" s="6">
        <f t="shared" si="6"/>
        <v>5.79918325607014</v>
      </c>
      <c r="I34" s="30">
        <f t="shared" si="0"/>
        <v>1.0424186492837964</v>
      </c>
      <c r="J34" s="7">
        <f>$D$12*$D$8</f>
        <v>1.6170000000000002</v>
      </c>
      <c r="K34" s="6">
        <f>$D$11*$D$9/2*F34^2*$D$10</f>
        <v>0.36230626412684386</v>
      </c>
      <c r="L34" s="7">
        <f t="shared" si="7"/>
        <v>-0.18265051676728622</v>
      </c>
      <c r="M34" s="7">
        <f t="shared" si="8"/>
        <v>-1.9298971360530386</v>
      </c>
      <c r="N34" s="7">
        <f t="shared" si="9"/>
        <v>-0.04427891315570575</v>
      </c>
      <c r="O34" s="7">
        <f t="shared" si="10"/>
        <v>-0.467853851164373</v>
      </c>
      <c r="P34" s="6">
        <f t="shared" si="11"/>
        <v>0.31928438241152524</v>
      </c>
      <c r="Q34" s="6">
        <f t="shared" si="12"/>
        <v>0.5469635159604576</v>
      </c>
    </row>
    <row r="35" spans="3:17" ht="12.75">
      <c r="C35" s="6">
        <f aca="true" t="shared" si="13" ref="C35:C98">C34+$D$13</f>
        <v>0.39999999999999997</v>
      </c>
      <c r="D35" s="6">
        <f aca="true" t="shared" si="14" ref="D35:D98">D34+N34</f>
        <v>7.937830647132425</v>
      </c>
      <c r="E35" s="6">
        <f aca="true" t="shared" si="15" ref="E35:E98">E34+O34</f>
        <v>13.206234047847065</v>
      </c>
      <c r="F35" s="6">
        <f aca="true" t="shared" si="16" ref="F35:F98">SQRT(D35^2+E35^2)</f>
        <v>15.408237183697228</v>
      </c>
      <c r="G35" s="6">
        <f aca="true" t="shared" si="17" ref="G35:G98">G34+P34</f>
        <v>3.282855130793074</v>
      </c>
      <c r="H35" s="6">
        <f aca="true" t="shared" si="18" ref="H35:H98">H34+Q34</f>
        <v>6.346146772030598</v>
      </c>
      <c r="I35" s="30">
        <f t="shared" si="0"/>
        <v>1.0295926833601965</v>
      </c>
      <c r="J35" s="7">
        <f>$D$12*$D$8</f>
        <v>1.6170000000000002</v>
      </c>
      <c r="K35" s="6">
        <f>$D$11*$D$9/2*F35^2*$D$10</f>
        <v>0.3431124751977381</v>
      </c>
      <c r="L35" s="7">
        <f aca="true" t="shared" si="19" ref="L35:L98">(-K35)*COS(I35)</f>
        <v>-0.17676056570051737</v>
      </c>
      <c r="M35" s="7">
        <f aca="true" t="shared" si="20" ref="M35:M98">(-K35)*SIN(I35)-J35</f>
        <v>-1.9110780050421174</v>
      </c>
      <c r="N35" s="7">
        <f aca="true" t="shared" si="21" ref="N35:N98">L35/($D$12)*$D$13</f>
        <v>-0.04285104623042845</v>
      </c>
      <c r="O35" s="7">
        <f aca="true" t="shared" si="22" ref="O35:O98">(M35/$D$12)*$D$13</f>
        <v>-0.46329163758596786</v>
      </c>
      <c r="P35" s="6">
        <f aca="true" t="shared" si="23" ref="P35:P98">D35*$D$13</f>
        <v>0.317513225885297</v>
      </c>
      <c r="Q35" s="6">
        <f aca="true" t="shared" si="24" ref="Q35:Q98">E35*$D$13</f>
        <v>0.5282493619138826</v>
      </c>
    </row>
    <row r="36" spans="3:17" ht="12.75">
      <c r="C36" s="6">
        <f t="shared" si="13"/>
        <v>0.43999999999999995</v>
      </c>
      <c r="D36" s="6">
        <f t="shared" si="14"/>
        <v>7.894979600901997</v>
      </c>
      <c r="E36" s="6">
        <f t="shared" si="15"/>
        <v>12.742942410261097</v>
      </c>
      <c r="F36" s="6">
        <f t="shared" si="16"/>
        <v>14.990439759056088</v>
      </c>
      <c r="G36" s="6">
        <f t="shared" si="17"/>
        <v>3.600368356678371</v>
      </c>
      <c r="H36" s="6">
        <f t="shared" si="18"/>
        <v>6.87439613394448</v>
      </c>
      <c r="I36" s="30">
        <f t="shared" si="0"/>
        <v>1.0161206327791776</v>
      </c>
      <c r="J36" s="7">
        <f>$D$12*$D$8</f>
        <v>1.6170000000000002</v>
      </c>
      <c r="K36" s="6">
        <f>$D$11*$D$9/2*F36^2*$D$10</f>
        <v>0.3247576167618642</v>
      </c>
      <c r="L36" s="7">
        <f t="shared" si="19"/>
        <v>-0.17103932911798128</v>
      </c>
      <c r="M36" s="7">
        <f t="shared" si="20"/>
        <v>-1.893067125061491</v>
      </c>
      <c r="N36" s="7">
        <f t="shared" si="21"/>
        <v>-0.041464079786177284</v>
      </c>
      <c r="O36" s="7">
        <f t="shared" si="22"/>
        <v>-0.4589253636512705</v>
      </c>
      <c r="P36" s="6">
        <f t="shared" si="23"/>
        <v>0.31579918403607987</v>
      </c>
      <c r="Q36" s="6">
        <f t="shared" si="24"/>
        <v>0.509717696410444</v>
      </c>
    </row>
    <row r="37" spans="3:17" ht="12.75">
      <c r="C37" s="6">
        <f t="shared" si="13"/>
        <v>0.4799999999999999</v>
      </c>
      <c r="D37" s="6">
        <f t="shared" si="14"/>
        <v>7.85351552111582</v>
      </c>
      <c r="E37" s="6">
        <f t="shared" si="15"/>
        <v>12.284017046609828</v>
      </c>
      <c r="F37" s="6">
        <f t="shared" si="16"/>
        <v>14.579944473207295</v>
      </c>
      <c r="G37" s="6">
        <f t="shared" si="17"/>
        <v>3.9161675407144507</v>
      </c>
      <c r="H37" s="6">
        <f t="shared" si="18"/>
        <v>7.3841138303549245</v>
      </c>
      <c r="I37" s="30">
        <f t="shared" si="0"/>
        <v>1.0019600427285444</v>
      </c>
      <c r="J37" s="7">
        <f>$D$12*$D$8</f>
        <v>1.6170000000000002</v>
      </c>
      <c r="K37" s="6">
        <f>$D$11*$D$9/2*F37^2*$D$10</f>
        <v>0.3072149448791311</v>
      </c>
      <c r="L37" s="7">
        <f t="shared" si="19"/>
        <v>-0.1654819291226181</v>
      </c>
      <c r="M37" s="7">
        <f t="shared" si="20"/>
        <v>-1.8758373108555728</v>
      </c>
      <c r="N37" s="7">
        <f t="shared" si="21"/>
        <v>-0.040116831302452874</v>
      </c>
      <c r="O37" s="7">
        <f t="shared" si="22"/>
        <v>-0.4547484389952903</v>
      </c>
      <c r="P37" s="6">
        <f t="shared" si="23"/>
        <v>0.3141406208446328</v>
      </c>
      <c r="Q37" s="6">
        <f t="shared" si="24"/>
        <v>0.49136068186439313</v>
      </c>
    </row>
    <row r="38" spans="3:17" ht="12.75">
      <c r="C38" s="6">
        <f t="shared" si="13"/>
        <v>0.5199999999999999</v>
      </c>
      <c r="D38" s="6">
        <f t="shared" si="14"/>
        <v>7.813398689813367</v>
      </c>
      <c r="E38" s="6">
        <f t="shared" si="15"/>
        <v>11.829268607614537</v>
      </c>
      <c r="F38" s="6">
        <f t="shared" si="16"/>
        <v>14.176769550115147</v>
      </c>
      <c r="G38" s="6">
        <f t="shared" si="17"/>
        <v>4.230308161559083</v>
      </c>
      <c r="H38" s="6">
        <f t="shared" si="18"/>
        <v>7.875474512219317</v>
      </c>
      <c r="I38" s="30">
        <f t="shared" si="0"/>
        <v>0.9870652973989757</v>
      </c>
      <c r="J38" s="7">
        <f>$D$12*$D$8</f>
        <v>1.6170000000000002</v>
      </c>
      <c r="K38" s="6">
        <f>$D$11*$D$9/2*F38^2*$D$10</f>
        <v>0.2904592142840875</v>
      </c>
      <c r="L38" s="7">
        <f t="shared" si="19"/>
        <v>-0.16008397655819098</v>
      </c>
      <c r="M38" s="7">
        <f t="shared" si="20"/>
        <v>-1.8593626943484622</v>
      </c>
      <c r="N38" s="7">
        <f t="shared" si="21"/>
        <v>-0.038808236741379634</v>
      </c>
      <c r="O38" s="7">
        <f t="shared" si="22"/>
        <v>-0.4507545925693242</v>
      </c>
      <c r="P38" s="6">
        <f t="shared" si="23"/>
        <v>0.31253594759253467</v>
      </c>
      <c r="Q38" s="6">
        <f t="shared" si="24"/>
        <v>0.4731707443045815</v>
      </c>
    </row>
    <row r="39" spans="3:17" ht="12.75">
      <c r="C39" s="6">
        <f t="shared" si="13"/>
        <v>0.5599999999999999</v>
      </c>
      <c r="D39" s="6">
        <f t="shared" si="14"/>
        <v>7.774590453071987</v>
      </c>
      <c r="E39" s="6">
        <f t="shared" si="15"/>
        <v>11.378514015045212</v>
      </c>
      <c r="F39" s="6">
        <f t="shared" si="16"/>
        <v>13.780959251938103</v>
      </c>
      <c r="G39" s="6">
        <f t="shared" si="17"/>
        <v>4.542844109151618</v>
      </c>
      <c r="H39" s="6">
        <f t="shared" si="18"/>
        <v>8.348645256523898</v>
      </c>
      <c r="I39" s="30">
        <f t="shared" si="0"/>
        <v>0.9713874253594856</v>
      </c>
      <c r="J39" s="7">
        <f>$D$12*$D$8</f>
        <v>1.6170000000000002</v>
      </c>
      <c r="K39" s="6">
        <f>$D$11*$D$9/2*F39^2*$D$10</f>
        <v>0.2744665958361985</v>
      </c>
      <c r="L39" s="7">
        <f t="shared" si="19"/>
        <v>-0.15484157065301368</v>
      </c>
      <c r="M39" s="7">
        <f t="shared" si="20"/>
        <v>-1.8436186228614475</v>
      </c>
      <c r="N39" s="7">
        <f t="shared" si="21"/>
        <v>-0.03753735046133665</v>
      </c>
      <c r="O39" s="7">
        <f t="shared" si="22"/>
        <v>-0.44693784796641145</v>
      </c>
      <c r="P39" s="6">
        <f t="shared" si="23"/>
        <v>0.3109836181228795</v>
      </c>
      <c r="Q39" s="6">
        <f t="shared" si="24"/>
        <v>0.4551405606018085</v>
      </c>
    </row>
    <row r="40" spans="3:17" ht="12.75">
      <c r="C40" s="6">
        <f t="shared" si="13"/>
        <v>0.6</v>
      </c>
      <c r="D40" s="6">
        <f t="shared" si="14"/>
        <v>7.73705310261065</v>
      </c>
      <c r="E40" s="6">
        <f t="shared" si="15"/>
        <v>10.9315761670788</v>
      </c>
      <c r="F40" s="6">
        <f t="shared" si="16"/>
        <v>13.392585568487599</v>
      </c>
      <c r="G40" s="6">
        <f t="shared" si="17"/>
        <v>4.853827727274497</v>
      </c>
      <c r="H40" s="6">
        <f t="shared" si="18"/>
        <v>8.803785817125707</v>
      </c>
      <c r="I40" s="30">
        <f t="shared" si="0"/>
        <v>0.9548739133031471</v>
      </c>
      <c r="J40" s="7">
        <f>$D$12*$D$8</f>
        <v>1.6170000000000002</v>
      </c>
      <c r="K40" s="6">
        <f>$D$11*$D$9/2*F40^2*$D$10</f>
        <v>0.2592145996121753</v>
      </c>
      <c r="L40" s="7">
        <f t="shared" si="19"/>
        <v>-0.1497513017120743</v>
      </c>
      <c r="M40" s="7">
        <f t="shared" si="20"/>
        <v>-1.8285815594224595</v>
      </c>
      <c r="N40" s="7">
        <f t="shared" si="21"/>
        <v>-0.036303345869593766</v>
      </c>
      <c r="O40" s="7">
        <f t="shared" si="22"/>
        <v>-0.4432924992539296</v>
      </c>
      <c r="P40" s="6">
        <f t="shared" si="23"/>
        <v>0.309482124104426</v>
      </c>
      <c r="Q40" s="6">
        <f t="shared" si="24"/>
        <v>0.437263046683152</v>
      </c>
    </row>
    <row r="41" spans="3:17" ht="12.75">
      <c r="C41" s="6">
        <f t="shared" si="13"/>
        <v>0.64</v>
      </c>
      <c r="D41" s="6">
        <f t="shared" si="14"/>
        <v>7.7007497567410566</v>
      </c>
      <c r="E41" s="6">
        <f t="shared" si="15"/>
        <v>10.48828366782487</v>
      </c>
      <c r="F41" s="6">
        <f t="shared" si="16"/>
        <v>13.011750117209804</v>
      </c>
      <c r="G41" s="6">
        <f t="shared" si="17"/>
        <v>5.163309851378924</v>
      </c>
      <c r="H41" s="6">
        <f t="shared" si="18"/>
        <v>9.241048863808858</v>
      </c>
      <c r="I41" s="30">
        <f t="shared" si="0"/>
        <v>0.9374685365365789</v>
      </c>
      <c r="J41" s="7">
        <f>$D$12*$D$8</f>
        <v>1.6170000000000002</v>
      </c>
      <c r="K41" s="6">
        <f>$D$11*$D$9/2*F41^2*$D$10</f>
        <v>0.24468200318114736</v>
      </c>
      <c r="L41" s="7">
        <f t="shared" si="19"/>
        <v>-0.14481025684500187</v>
      </c>
      <c r="M41" s="7">
        <f t="shared" si="20"/>
        <v>-1.8142289841611108</v>
      </c>
      <c r="N41" s="7">
        <f t="shared" si="21"/>
        <v>-0.035105516810909544</v>
      </c>
      <c r="O41" s="7">
        <f t="shared" si="22"/>
        <v>-0.4398130870693602</v>
      </c>
      <c r="P41" s="6">
        <f t="shared" si="23"/>
        <v>0.3080299902696423</v>
      </c>
      <c r="Q41" s="6">
        <f t="shared" si="24"/>
        <v>0.4195313467129948</v>
      </c>
    </row>
    <row r="42" spans="3:17" ht="12.75">
      <c r="C42" s="6">
        <f t="shared" si="13"/>
        <v>0.68</v>
      </c>
      <c r="D42" s="6">
        <f t="shared" si="14"/>
        <v>7.665644239930147</v>
      </c>
      <c r="E42" s="6">
        <f t="shared" si="15"/>
        <v>10.04847058075551</v>
      </c>
      <c r="F42" s="6">
        <f t="shared" si="16"/>
        <v>12.63858625897229</v>
      </c>
      <c r="G42" s="6">
        <f t="shared" si="17"/>
        <v>5.471339841648566</v>
      </c>
      <c r="H42" s="6">
        <f t="shared" si="18"/>
        <v>9.660580210521854</v>
      </c>
      <c r="I42" s="30">
        <f t="shared" si="0"/>
        <v>0.9191112173546119</v>
      </c>
      <c r="J42" s="7">
        <f>$D$12*$D$8</f>
        <v>1.6170000000000002</v>
      </c>
      <c r="K42" s="6">
        <f>$D$11*$D$9/2*F42^2*$D$10</f>
        <v>0.23084878463704953</v>
      </c>
      <c r="L42" s="7">
        <f t="shared" si="19"/>
        <v>-0.14001602869083632</v>
      </c>
      <c r="M42" s="7">
        <f t="shared" si="20"/>
        <v>-1.8005392957326847</v>
      </c>
      <c r="N42" s="7">
        <f t="shared" si="21"/>
        <v>-0.03394327968262699</v>
      </c>
      <c r="O42" s="7">
        <f t="shared" si="22"/>
        <v>-0.43649437472307506</v>
      </c>
      <c r="P42" s="6">
        <f t="shared" si="23"/>
        <v>0.3066257695972059</v>
      </c>
      <c r="Q42" s="6">
        <f t="shared" si="24"/>
        <v>0.4019388232302204</v>
      </c>
    </row>
    <row r="43" spans="3:17" ht="12.75">
      <c r="C43" s="6">
        <f t="shared" si="13"/>
        <v>0.7200000000000001</v>
      </c>
      <c r="D43" s="6">
        <f t="shared" si="14"/>
        <v>7.63170096024752</v>
      </c>
      <c r="E43" s="6">
        <f t="shared" si="15"/>
        <v>9.611976206032434</v>
      </c>
      <c r="F43" s="6">
        <f t="shared" si="16"/>
        <v>12.273261430116143</v>
      </c>
      <c r="G43" s="6">
        <f t="shared" si="17"/>
        <v>5.777965611245772</v>
      </c>
      <c r="H43" s="6">
        <f t="shared" si="18"/>
        <v>10.062519033752075</v>
      </c>
      <c r="I43" s="30">
        <f t="shared" si="0"/>
        <v>0.8997379258971449</v>
      </c>
      <c r="J43" s="7">
        <f>$D$12*$D$8</f>
        <v>1.6170000000000002</v>
      </c>
      <c r="K43" s="6">
        <f>$D$11*$D$9/2*F43^2*$D$10</f>
        <v>0.21769605999196154</v>
      </c>
      <c r="L43" s="7">
        <f t="shared" si="19"/>
        <v>-0.1353667270548015</v>
      </c>
      <c r="M43" s="7">
        <f t="shared" si="20"/>
        <v>-1.7874917116533666</v>
      </c>
      <c r="N43" s="7">
        <f t="shared" si="21"/>
        <v>-0.03281617625570945</v>
      </c>
      <c r="O43" s="7">
        <f t="shared" si="22"/>
        <v>-0.4333313240371798</v>
      </c>
      <c r="P43" s="6">
        <f t="shared" si="23"/>
        <v>0.3052680384099008</v>
      </c>
      <c r="Q43" s="6">
        <f t="shared" si="24"/>
        <v>0.38447904824129736</v>
      </c>
    </row>
    <row r="44" spans="3:17" ht="12.75">
      <c r="C44" s="6">
        <f t="shared" si="13"/>
        <v>0.7600000000000001</v>
      </c>
      <c r="D44" s="6">
        <f t="shared" si="14"/>
        <v>7.598884783991811</v>
      </c>
      <c r="E44" s="6">
        <f t="shared" si="15"/>
        <v>9.178644881995254</v>
      </c>
      <c r="F44" s="6">
        <f t="shared" si="16"/>
        <v>11.915979684027661</v>
      </c>
      <c r="G44" s="6">
        <f t="shared" si="17"/>
        <v>6.083233649655673</v>
      </c>
      <c r="H44" s="6">
        <f t="shared" si="18"/>
        <v>10.446998081993373</v>
      </c>
      <c r="I44" s="30">
        <f t="shared" si="0"/>
        <v>0.8792806423385109</v>
      </c>
      <c r="J44" s="7">
        <f>$D$12*$D$8</f>
        <v>1.6170000000000002</v>
      </c>
      <c r="K44" s="6">
        <f>$D$11*$D$9/2*F44^2*$D$10</f>
        <v>0.20520602455952128</v>
      </c>
      <c r="L44" s="7">
        <f t="shared" si="19"/>
        <v>-0.13086099330120143</v>
      </c>
      <c r="M44" s="7">
        <f t="shared" si="20"/>
        <v>-1.7750661663599956</v>
      </c>
      <c r="N44" s="7">
        <f t="shared" si="21"/>
        <v>-0.03172387716392762</v>
      </c>
      <c r="O44" s="7">
        <f t="shared" si="22"/>
        <v>-0.43031907063272623</v>
      </c>
      <c r="P44" s="6">
        <f t="shared" si="23"/>
        <v>0.3039553913596724</v>
      </c>
      <c r="Q44" s="6">
        <f t="shared" si="24"/>
        <v>0.36714579527981017</v>
      </c>
    </row>
    <row r="45" spans="3:17" ht="12.75">
      <c r="C45" s="6">
        <f t="shared" si="13"/>
        <v>0.8000000000000002</v>
      </c>
      <c r="D45" s="6">
        <f t="shared" si="14"/>
        <v>7.567160906827883</v>
      </c>
      <c r="E45" s="6">
        <f t="shared" si="15"/>
        <v>8.748325811362527</v>
      </c>
      <c r="F45" s="6">
        <f t="shared" si="16"/>
        <v>11.566984425146254</v>
      </c>
      <c r="G45" s="6">
        <f t="shared" si="17"/>
        <v>6.387189041015345</v>
      </c>
      <c r="H45" s="6">
        <f t="shared" si="18"/>
        <v>10.814143877273183</v>
      </c>
      <c r="I45" s="30">
        <f t="shared" si="0"/>
        <v>0.8576674044065881</v>
      </c>
      <c r="J45" s="7">
        <f>$D$12*$D$8</f>
        <v>1.6170000000000002</v>
      </c>
      <c r="K45" s="6">
        <f>$D$11*$D$9/2*F45^2*$D$10</f>
        <v>0.19336189797917325</v>
      </c>
      <c r="L45" s="7">
        <f t="shared" si="19"/>
        <v>-0.12649801724268686</v>
      </c>
      <c r="M45" s="7">
        <f t="shared" si="20"/>
        <v>-1.7632432057354364</v>
      </c>
      <c r="N45" s="7">
        <f t="shared" si="21"/>
        <v>-0.030666185998227118</v>
      </c>
      <c r="O45" s="7">
        <f t="shared" si="22"/>
        <v>-0.4274528983601058</v>
      </c>
      <c r="P45" s="6">
        <f t="shared" si="23"/>
        <v>0.30268643627311537</v>
      </c>
      <c r="Q45" s="6">
        <f t="shared" si="24"/>
        <v>0.3499330324545011</v>
      </c>
    </row>
    <row r="46" spans="3:17" ht="12.75">
      <c r="C46" s="6">
        <f t="shared" si="13"/>
        <v>0.8400000000000002</v>
      </c>
      <c r="D46" s="6">
        <f t="shared" si="14"/>
        <v>7.536494720829657</v>
      </c>
      <c r="E46" s="6">
        <f t="shared" si="15"/>
        <v>8.320872913002422</v>
      </c>
      <c r="F46" s="6">
        <f t="shared" si="16"/>
        <v>11.226561303953703</v>
      </c>
      <c r="G46" s="6">
        <f t="shared" si="17"/>
        <v>6.68987547728846</v>
      </c>
      <c r="H46" s="6">
        <f t="shared" si="18"/>
        <v>11.164076909727685</v>
      </c>
      <c r="I46" s="30">
        <f t="shared" si="0"/>
        <v>0.8348224703269098</v>
      </c>
      <c r="J46" s="7">
        <f>$D$12*$D$8</f>
        <v>1.6170000000000002</v>
      </c>
      <c r="K46" s="6">
        <f>$D$11*$D$9/2*F46^2*$D$10</f>
        <v>0.1821478725500858</v>
      </c>
      <c r="L46" s="7">
        <f t="shared" si="19"/>
        <v>-0.12227755612046812</v>
      </c>
      <c r="M46" s="7">
        <f t="shared" si="20"/>
        <v>-1.7520038767729584</v>
      </c>
      <c r="N46" s="7">
        <f t="shared" si="21"/>
        <v>-0.029643043907992273</v>
      </c>
      <c r="O46" s="7">
        <f t="shared" si="22"/>
        <v>-0.4247282125510202</v>
      </c>
      <c r="P46" s="6">
        <f t="shared" si="23"/>
        <v>0.30145978883318625</v>
      </c>
      <c r="Q46" s="6">
        <f t="shared" si="24"/>
        <v>0.3328349165200969</v>
      </c>
    </row>
    <row r="47" spans="3:17" ht="12.75">
      <c r="C47" s="6">
        <f t="shared" si="13"/>
        <v>0.8800000000000002</v>
      </c>
      <c r="D47" s="6">
        <f t="shared" si="14"/>
        <v>7.506851676921665</v>
      </c>
      <c r="E47" s="6">
        <f t="shared" si="15"/>
        <v>7.896144700451401</v>
      </c>
      <c r="F47" s="6">
        <f t="shared" si="16"/>
        <v>10.895041222031626</v>
      </c>
      <c r="G47" s="6">
        <f t="shared" si="17"/>
        <v>6.991335266121647</v>
      </c>
      <c r="H47" s="6">
        <f t="shared" si="18"/>
        <v>11.496911826247782</v>
      </c>
      <c r="I47" s="30">
        <f t="shared" si="0"/>
        <v>0.8106666343172145</v>
      </c>
      <c r="J47" s="7">
        <f>$D$12*$D$8</f>
        <v>1.6170000000000002</v>
      </c>
      <c r="K47" s="6">
        <f>$D$11*$D$9/2*F47^2*$D$10</f>
        <v>0.17154906455821703</v>
      </c>
      <c r="L47" s="7">
        <f t="shared" si="19"/>
        <v>-0.11819995507213477</v>
      </c>
      <c r="M47" s="7">
        <f t="shared" si="20"/>
        <v>-1.7413296110013408</v>
      </c>
      <c r="N47" s="7">
        <f t="shared" si="21"/>
        <v>-0.028654534562941758</v>
      </c>
      <c r="O47" s="7">
        <f t="shared" si="22"/>
        <v>-0.42214051175790074</v>
      </c>
      <c r="P47" s="6">
        <f t="shared" si="23"/>
        <v>0.3002740670768666</v>
      </c>
      <c r="Q47" s="6">
        <f t="shared" si="24"/>
        <v>0.3158457880180561</v>
      </c>
    </row>
    <row r="48" spans="3:17" ht="12.75">
      <c r="C48" s="6">
        <f t="shared" si="13"/>
        <v>0.9200000000000003</v>
      </c>
      <c r="D48" s="6">
        <f t="shared" si="14"/>
        <v>7.478197142358723</v>
      </c>
      <c r="E48" s="6">
        <f t="shared" si="15"/>
        <v>7.474004188693501</v>
      </c>
      <c r="F48" s="6">
        <f t="shared" si="16"/>
        <v>10.572803370563086</v>
      </c>
      <c r="G48" s="6">
        <f t="shared" si="17"/>
        <v>7.2916093331985135</v>
      </c>
      <c r="H48" s="6">
        <f t="shared" si="18"/>
        <v>11.812757614265838</v>
      </c>
      <c r="I48" s="30">
        <f t="shared" si="0"/>
        <v>0.7851177395680415</v>
      </c>
      <c r="J48" s="7">
        <f>$D$12*$D$8</f>
        <v>1.6170000000000002</v>
      </c>
      <c r="K48" s="6">
        <f>$D$11*$D$9/2*F48^2*$D$10</f>
        <v>0.1615514682913864</v>
      </c>
      <c r="L48" s="7">
        <f t="shared" si="19"/>
        <v>-0.1142661682221524</v>
      </c>
      <c r="M48" s="7">
        <f t="shared" si="20"/>
        <v>-1.7312021002737237</v>
      </c>
      <c r="N48" s="7">
        <f t="shared" si="21"/>
        <v>-0.027700889265976338</v>
      </c>
      <c r="O48" s="7">
        <f t="shared" si="22"/>
        <v>-0.41968535764211484</v>
      </c>
      <c r="P48" s="6">
        <f t="shared" si="23"/>
        <v>0.2991278856943489</v>
      </c>
      <c r="Q48" s="6">
        <f t="shared" si="24"/>
        <v>0.29896016754774</v>
      </c>
    </row>
    <row r="49" spans="3:17" ht="12.75">
      <c r="C49" s="6">
        <f t="shared" si="13"/>
        <v>0.9600000000000003</v>
      </c>
      <c r="D49" s="6">
        <f t="shared" si="14"/>
        <v>7.450496253092746</v>
      </c>
      <c r="E49" s="6">
        <f t="shared" si="15"/>
        <v>7.054318831051386</v>
      </c>
      <c r="F49" s="6">
        <f t="shared" si="16"/>
        <v>10.260278192499229</v>
      </c>
      <c r="G49" s="6">
        <f t="shared" si="17"/>
        <v>7.590737218892862</v>
      </c>
      <c r="H49" s="6">
        <f t="shared" si="18"/>
        <v>12.111717781813578</v>
      </c>
      <c r="I49" s="30">
        <f t="shared" si="0"/>
        <v>0.7580914418694416</v>
      </c>
      <c r="J49" s="7">
        <f>$D$12*$D$8</f>
        <v>1.6170000000000002</v>
      </c>
      <c r="K49" s="6">
        <f>$D$11*$D$9/2*F49^2*$D$10</f>
        <v>0.15214191244544953</v>
      </c>
      <c r="L49" s="7">
        <f t="shared" si="19"/>
        <v>-0.11047777919334144</v>
      </c>
      <c r="M49" s="7">
        <f t="shared" si="20"/>
        <v>-1.721603163561463</v>
      </c>
      <c r="N49" s="7">
        <f t="shared" si="21"/>
        <v>-0.02678249192565853</v>
      </c>
      <c r="O49" s="7">
        <f t="shared" si="22"/>
        <v>-0.4173583426815668</v>
      </c>
      <c r="P49" s="6">
        <f t="shared" si="23"/>
        <v>0.29801985012370985</v>
      </c>
      <c r="Q49" s="6">
        <f t="shared" si="24"/>
        <v>0.28217275324205543</v>
      </c>
    </row>
    <row r="50" spans="3:17" ht="12.75">
      <c r="C50" s="6">
        <f t="shared" si="13"/>
        <v>1.0000000000000002</v>
      </c>
      <c r="D50" s="6">
        <f t="shared" si="14"/>
        <v>7.423713761167088</v>
      </c>
      <c r="E50" s="6">
        <f t="shared" si="15"/>
        <v>6.6369604883698194</v>
      </c>
      <c r="F50" s="6">
        <f t="shared" si="16"/>
        <v>9.957950116963016</v>
      </c>
      <c r="G50" s="6">
        <f t="shared" si="17"/>
        <v>7.888757069016572</v>
      </c>
      <c r="H50" s="6">
        <f t="shared" si="18"/>
        <v>12.393890535055633</v>
      </c>
      <c r="I50" s="30">
        <f t="shared" si="0"/>
        <v>0.729502284996376</v>
      </c>
      <c r="J50" s="7">
        <f>$D$12*$D$8</f>
        <v>1.6170000000000002</v>
      </c>
      <c r="K50" s="6">
        <f>$D$11*$D$9/2*F50^2*$D$10</f>
        <v>0.14330801862995832</v>
      </c>
      <c r="L50" s="7">
        <f t="shared" si="19"/>
        <v>-0.10683701941592708</v>
      </c>
      <c r="M50" s="7">
        <f t="shared" si="20"/>
        <v>-1.7125146035220025</v>
      </c>
      <c r="N50" s="7">
        <f t="shared" si="21"/>
        <v>-0.0258998834947702</v>
      </c>
      <c r="O50" s="7">
        <f t="shared" si="22"/>
        <v>-0.41515505539927333</v>
      </c>
      <c r="P50" s="6">
        <f t="shared" si="23"/>
        <v>0.2969485504466835</v>
      </c>
      <c r="Q50" s="6">
        <f t="shared" si="24"/>
        <v>0.2654784195347928</v>
      </c>
    </row>
    <row r="51" spans="3:17" ht="12.75">
      <c r="C51" s="6">
        <f t="shared" si="13"/>
        <v>1.0400000000000003</v>
      </c>
      <c r="D51" s="6">
        <f t="shared" si="14"/>
        <v>7.397813877672317</v>
      </c>
      <c r="E51" s="6">
        <f t="shared" si="15"/>
        <v>6.221805432970546</v>
      </c>
      <c r="F51" s="6">
        <f t="shared" si="16"/>
        <v>9.666359863693414</v>
      </c>
      <c r="G51" s="6">
        <f t="shared" si="17"/>
        <v>8.185705619463256</v>
      </c>
      <c r="H51" s="6">
        <f t="shared" si="18"/>
        <v>12.659368954590425</v>
      </c>
      <c r="I51" s="30">
        <f t="shared" si="0"/>
        <v>0.6992651555066537</v>
      </c>
      <c r="J51" s="7">
        <f>$D$12*$D$8</f>
        <v>1.6170000000000002</v>
      </c>
      <c r="K51" s="6">
        <f>$D$11*$D$9/2*F51^2*$D$10</f>
        <v>0.13503816168426813</v>
      </c>
      <c r="L51" s="7">
        <f t="shared" si="19"/>
        <v>-0.10334678209895803</v>
      </c>
      <c r="M51" s="7">
        <f t="shared" si="20"/>
        <v>-1.703918051869891</v>
      </c>
      <c r="N51" s="7">
        <f t="shared" si="21"/>
        <v>-0.02505376535732316</v>
      </c>
      <c r="O51" s="7">
        <f t="shared" si="22"/>
        <v>-0.4130710428775493</v>
      </c>
      <c r="P51" s="6">
        <f t="shared" si="23"/>
        <v>0.2959125551068927</v>
      </c>
      <c r="Q51" s="6">
        <f t="shared" si="24"/>
        <v>0.24887221731882186</v>
      </c>
    </row>
    <row r="52" spans="3:17" ht="12.75">
      <c r="C52" s="6">
        <f t="shared" si="13"/>
        <v>1.0800000000000003</v>
      </c>
      <c r="D52" s="6">
        <f t="shared" si="14"/>
        <v>7.372760112314994</v>
      </c>
      <c r="E52" s="6">
        <f t="shared" si="15"/>
        <v>5.808734390092997</v>
      </c>
      <c r="F52" s="6">
        <f t="shared" si="16"/>
        <v>9.3861060556757</v>
      </c>
      <c r="G52" s="6">
        <f t="shared" si="17"/>
        <v>8.48161817457015</v>
      </c>
      <c r="H52" s="6">
        <f t="shared" si="18"/>
        <v>12.908241171909246</v>
      </c>
      <c r="I52" s="30">
        <f t="shared" si="0"/>
        <v>0.6672971879963251</v>
      </c>
      <c r="J52" s="7">
        <f>$D$12*$D$8</f>
        <v>1.6170000000000002</v>
      </c>
      <c r="K52" s="6">
        <f>$D$11*$D$9/2*F52^2*$D$10</f>
        <v>0.1273214315152741</v>
      </c>
      <c r="L52" s="7">
        <f t="shared" si="19"/>
        <v>-0.10001062913102582</v>
      </c>
      <c r="M52" s="7">
        <f t="shared" si="20"/>
        <v>-1.6957948030260568</v>
      </c>
      <c r="N52" s="7">
        <f t="shared" si="21"/>
        <v>-0.024245001001460806</v>
      </c>
      <c r="O52" s="7">
        <f t="shared" si="22"/>
        <v>-0.41110177043055923</v>
      </c>
      <c r="P52" s="6">
        <f t="shared" si="23"/>
        <v>0.29491040449259975</v>
      </c>
      <c r="Q52" s="6">
        <f t="shared" si="24"/>
        <v>0.2323493756037199</v>
      </c>
    </row>
    <row r="53" spans="3:17" ht="12.75">
      <c r="C53" s="6">
        <f t="shared" si="13"/>
        <v>1.1200000000000003</v>
      </c>
      <c r="D53" s="6">
        <f t="shared" si="14"/>
        <v>7.348515111313533</v>
      </c>
      <c r="E53" s="6">
        <f t="shared" si="15"/>
        <v>5.3976326196624385</v>
      </c>
      <c r="F53" s="6">
        <f t="shared" si="16"/>
        <v>9.117845811267449</v>
      </c>
      <c r="G53" s="6">
        <f t="shared" si="17"/>
        <v>8.776528579062749</v>
      </c>
      <c r="H53" s="6">
        <f t="shared" si="18"/>
        <v>13.140590547512966</v>
      </c>
      <c r="I53" s="30">
        <f t="shared" si="0"/>
        <v>0.6335201896273851</v>
      </c>
      <c r="J53" s="7">
        <f>$D$12*$D$8</f>
        <v>1.6170000000000002</v>
      </c>
      <c r="K53" s="6">
        <f>$D$11*$D$9/2*F53^2*$D$10</f>
        <v>0.12014759616635096</v>
      </c>
      <c r="L53" s="7">
        <f t="shared" si="19"/>
        <v>-0.09683278751274424</v>
      </c>
      <c r="M53" s="7">
        <f t="shared" si="20"/>
        <v>-1.6881256362155328</v>
      </c>
      <c r="N53" s="7">
        <f t="shared" si="21"/>
        <v>-0.023474615154604663</v>
      </c>
      <c r="O53" s="7">
        <f t="shared" si="22"/>
        <v>-0.4092425784764928</v>
      </c>
      <c r="P53" s="6">
        <f t="shared" si="23"/>
        <v>0.29394060445254133</v>
      </c>
      <c r="Q53" s="6">
        <f t="shared" si="24"/>
        <v>0.21590530478649755</v>
      </c>
    </row>
    <row r="54" spans="3:17" ht="12.75">
      <c r="C54" s="6">
        <f t="shared" si="13"/>
        <v>1.1600000000000004</v>
      </c>
      <c r="D54" s="6">
        <f t="shared" si="14"/>
        <v>7.325040496158929</v>
      </c>
      <c r="E54" s="6">
        <f t="shared" si="15"/>
        <v>4.988390041185946</v>
      </c>
      <c r="F54" s="6">
        <f t="shared" si="16"/>
        <v>8.862293917117135</v>
      </c>
      <c r="G54" s="6">
        <f t="shared" si="17"/>
        <v>9.07046918351529</v>
      </c>
      <c r="H54" s="6">
        <f t="shared" si="18"/>
        <v>13.356495852299464</v>
      </c>
      <c r="I54" s="30">
        <f t="shared" si="0"/>
        <v>0.5978636416262725</v>
      </c>
      <c r="J54" s="7">
        <f>$D$12*$D$8</f>
        <v>1.6170000000000002</v>
      </c>
      <c r="K54" s="6">
        <f>$D$11*$D$9/2*F54^2*$D$10</f>
        <v>0.11350706582438247</v>
      </c>
      <c r="L54" s="7">
        <f t="shared" si="19"/>
        <v>-0.09381813123551241</v>
      </c>
      <c r="M54" s="7">
        <f t="shared" si="20"/>
        <v>-1.6808906271963024</v>
      </c>
      <c r="N54" s="7">
        <f t="shared" si="21"/>
        <v>-0.02274378939042725</v>
      </c>
      <c r="O54" s="7">
        <f t="shared" si="22"/>
        <v>-0.40748863689607334</v>
      </c>
      <c r="P54" s="6">
        <f t="shared" si="23"/>
        <v>0.29300161984635714</v>
      </c>
      <c r="Q54" s="6">
        <f t="shared" si="24"/>
        <v>0.19953560164743786</v>
      </c>
    </row>
    <row r="55" spans="3:17" ht="12.75">
      <c r="C55" s="6">
        <f t="shared" si="13"/>
        <v>1.2000000000000004</v>
      </c>
      <c r="D55" s="6">
        <f t="shared" si="14"/>
        <v>7.302296706768502</v>
      </c>
      <c r="E55" s="6">
        <f t="shared" si="15"/>
        <v>4.580901404289873</v>
      </c>
      <c r="F55" s="6">
        <f t="shared" si="16"/>
        <v>8.620220117230593</v>
      </c>
      <c r="G55" s="6">
        <f t="shared" si="17"/>
        <v>9.363470803361647</v>
      </c>
      <c r="H55" s="6">
        <f t="shared" si="18"/>
        <v>13.556031453946902</v>
      </c>
      <c r="I55" s="30">
        <f t="shared" si="0"/>
        <v>0.5602683114898319</v>
      </c>
      <c r="J55" s="7">
        <f>$D$12*$D$8</f>
        <v>1.6170000000000002</v>
      </c>
      <c r="K55" s="6">
        <f>$D$11*$D$9/2*F55^2*$D$10</f>
        <v>0.10739085746907914</v>
      </c>
      <c r="L55" s="7">
        <f t="shared" si="19"/>
        <v>-0.09097214388597781</v>
      </c>
      <c r="M55" s="7">
        <f t="shared" si="20"/>
        <v>-1.6740689521958574</v>
      </c>
      <c r="N55" s="7">
        <f t="shared" si="21"/>
        <v>-0.022053853063267348</v>
      </c>
      <c r="O55" s="7">
        <f t="shared" si="22"/>
        <v>-0.40583489750202606</v>
      </c>
      <c r="P55" s="6">
        <f t="shared" si="23"/>
        <v>0.2920918682707401</v>
      </c>
      <c r="Q55" s="6">
        <f t="shared" si="24"/>
        <v>0.1832360561715949</v>
      </c>
    </row>
    <row r="56" spans="3:17" ht="12.75">
      <c r="C56" s="6">
        <f t="shared" si="13"/>
        <v>1.2400000000000004</v>
      </c>
      <c r="D56" s="6">
        <f t="shared" si="14"/>
        <v>7.280242853705234</v>
      </c>
      <c r="E56" s="6">
        <f t="shared" si="15"/>
        <v>4.1750665067878465</v>
      </c>
      <c r="F56" s="6">
        <f t="shared" si="16"/>
        <v>8.392444003091578</v>
      </c>
      <c r="G56" s="6">
        <f t="shared" si="17"/>
        <v>9.655562671632387</v>
      </c>
      <c r="H56" s="6">
        <f t="shared" si="18"/>
        <v>13.739267510118497</v>
      </c>
      <c r="I56" s="30">
        <f t="shared" si="0"/>
        <v>0.5206904685683486</v>
      </c>
      <c r="J56" s="7">
        <f>$D$12*$D$8</f>
        <v>1.6170000000000002</v>
      </c>
      <c r="K56" s="6">
        <f>$D$11*$D$9/2*F56^2*$D$10</f>
        <v>0.10179055986752067</v>
      </c>
      <c r="L56" s="7">
        <f t="shared" si="19"/>
        <v>-0.08830085679179785</v>
      </c>
      <c r="M56" s="7">
        <f t="shared" si="20"/>
        <v>-1.6676386884504104</v>
      </c>
      <c r="N56" s="7">
        <f t="shared" si="21"/>
        <v>-0.021406268313163116</v>
      </c>
      <c r="O56" s="7">
        <f t="shared" si="22"/>
        <v>-0.40427604568494796</v>
      </c>
      <c r="P56" s="6">
        <f t="shared" si="23"/>
        <v>0.29120971414820934</v>
      </c>
      <c r="Q56" s="6">
        <f t="shared" si="24"/>
        <v>0.16700266027151386</v>
      </c>
    </row>
    <row r="57" spans="3:17" ht="12.75">
      <c r="C57" s="6">
        <f t="shared" si="13"/>
        <v>1.2800000000000005</v>
      </c>
      <c r="D57" s="6">
        <f t="shared" si="14"/>
        <v>7.25883658539207</v>
      </c>
      <c r="E57" s="6">
        <f t="shared" si="15"/>
        <v>3.7707904611028984</v>
      </c>
      <c r="F57" s="6">
        <f t="shared" si="16"/>
        <v>8.179826970967724</v>
      </c>
      <c r="G57" s="6">
        <f t="shared" si="17"/>
        <v>9.946772385780596</v>
      </c>
      <c r="H57" s="6">
        <f t="shared" si="18"/>
        <v>13.90627017039001</v>
      </c>
      <c r="I57" s="30">
        <f t="shared" si="0"/>
        <v>0.4791066338043767</v>
      </c>
      <c r="J57" s="7">
        <f>$D$12*$D$8</f>
        <v>1.6170000000000002</v>
      </c>
      <c r="K57" s="6">
        <f>$D$11*$D$9/2*F57^2*$D$10</f>
        <v>0.09669829861893886</v>
      </c>
      <c r="L57" s="7">
        <f t="shared" si="19"/>
        <v>-0.0858107573976323</v>
      </c>
      <c r="M57" s="7">
        <f t="shared" si="20"/>
        <v>-1.661576617981204</v>
      </c>
      <c r="N57" s="7">
        <f t="shared" si="21"/>
        <v>-0.02080260785397147</v>
      </c>
      <c r="O57" s="7">
        <f t="shared" si="22"/>
        <v>-0.4028064528439282</v>
      </c>
      <c r="P57" s="6">
        <f t="shared" si="23"/>
        <v>0.2903534634156828</v>
      </c>
      <c r="Q57" s="6">
        <f t="shared" si="24"/>
        <v>0.15083161844411594</v>
      </c>
    </row>
    <row r="58" spans="3:17" ht="12.75">
      <c r="C58" s="6">
        <f t="shared" si="13"/>
        <v>1.3200000000000005</v>
      </c>
      <c r="D58" s="6">
        <f t="shared" si="14"/>
        <v>7.238033977538099</v>
      </c>
      <c r="E58" s="6">
        <f t="shared" si="15"/>
        <v>3.3679840082589703</v>
      </c>
      <c r="F58" s="6">
        <f t="shared" si="16"/>
        <v>7.983260746078895</v>
      </c>
      <c r="G58" s="6">
        <f t="shared" si="17"/>
        <v>10.237125849196278</v>
      </c>
      <c r="H58" s="6">
        <f t="shared" si="18"/>
        <v>14.057101788834126</v>
      </c>
      <c r="I58" s="30">
        <f t="shared" si="0"/>
        <v>0.435518709932062</v>
      </c>
      <c r="J58" s="7">
        <f>$D$12*$D$8</f>
        <v>1.6170000000000002</v>
      </c>
      <c r="K58" s="6">
        <f>$D$11*$D$9/2*F58^2*$D$10</f>
        <v>0.09210670096250469</v>
      </c>
      <c r="L58" s="7">
        <f t="shared" si="19"/>
        <v>-0.08350866297997298</v>
      </c>
      <c r="M58" s="7">
        <f t="shared" si="20"/>
        <v>-1.655858043819698</v>
      </c>
      <c r="N58" s="7">
        <f t="shared" si="21"/>
        <v>-0.020244524358781327</v>
      </c>
      <c r="O58" s="7">
        <f t="shared" si="22"/>
        <v>-0.4014201318350783</v>
      </c>
      <c r="P58" s="6">
        <f t="shared" si="23"/>
        <v>0.289521359101524</v>
      </c>
      <c r="Q58" s="6">
        <f t="shared" si="24"/>
        <v>0.1347193603303588</v>
      </c>
    </row>
    <row r="59" spans="3:17" ht="12.75">
      <c r="C59" s="6">
        <f t="shared" si="13"/>
        <v>1.3600000000000005</v>
      </c>
      <c r="D59" s="6">
        <f t="shared" si="14"/>
        <v>7.217789453179318</v>
      </c>
      <c r="E59" s="6">
        <f t="shared" si="15"/>
        <v>2.966563876423892</v>
      </c>
      <c r="F59" s="6">
        <f t="shared" si="16"/>
        <v>7.803652082411782</v>
      </c>
      <c r="G59" s="6">
        <f t="shared" si="17"/>
        <v>10.526647208297803</v>
      </c>
      <c r="H59" s="6">
        <f t="shared" si="18"/>
        <v>14.191821149164484</v>
      </c>
      <c r="I59" s="30">
        <f t="shared" si="0"/>
        <v>0.3899592335814366</v>
      </c>
      <c r="J59" s="7">
        <f>$D$12*$D$8</f>
        <v>1.6170000000000002</v>
      </c>
      <c r="K59" s="6">
        <f>$D$11*$D$9/2*F59^2*$D$10</f>
        <v>0.0880088600770652</v>
      </c>
      <c r="L59" s="7">
        <f t="shared" si="19"/>
        <v>-0.08140155600763953</v>
      </c>
      <c r="M59" s="7">
        <f t="shared" si="20"/>
        <v>-1.6504566306073936</v>
      </c>
      <c r="N59" s="7">
        <f t="shared" si="21"/>
        <v>-0.019733710547306552</v>
      </c>
      <c r="O59" s="7">
        <f t="shared" si="22"/>
        <v>-0.4001106983290651</v>
      </c>
      <c r="P59" s="6">
        <f t="shared" si="23"/>
        <v>0.28871157812717274</v>
      </c>
      <c r="Q59" s="6">
        <f t="shared" si="24"/>
        <v>0.11866255505695568</v>
      </c>
    </row>
    <row r="60" spans="3:17" ht="12.75">
      <c r="C60" s="6">
        <f t="shared" si="13"/>
        <v>1.4000000000000006</v>
      </c>
      <c r="D60" s="6">
        <f t="shared" si="14"/>
        <v>7.198055742632011</v>
      </c>
      <c r="E60" s="6">
        <f t="shared" si="15"/>
        <v>2.566453178094827</v>
      </c>
      <c r="F60" s="6">
        <f t="shared" si="16"/>
        <v>7.641903453289024</v>
      </c>
      <c r="G60" s="6">
        <f t="shared" si="17"/>
        <v>10.815358786424975</v>
      </c>
      <c r="H60" s="6">
        <f t="shared" si="18"/>
        <v>14.31048370422144</v>
      </c>
      <c r="I60" s="30">
        <f t="shared" si="0"/>
        <v>0.34249637394165394</v>
      </c>
      <c r="J60" s="7">
        <f>$D$12*$D$8</f>
        <v>1.6170000000000002</v>
      </c>
      <c r="K60" s="6">
        <f>$D$11*$D$9/2*F60^2*$D$10</f>
        <v>0.08439829862937205</v>
      </c>
      <c r="L60" s="7">
        <f t="shared" si="19"/>
        <v>-0.07949637964296152</v>
      </c>
      <c r="M60" s="7">
        <f t="shared" si="20"/>
        <v>-1.6453442839950987</v>
      </c>
      <c r="N60" s="7">
        <f t="shared" si="21"/>
        <v>-0.019271849610414914</v>
      </c>
      <c r="O60" s="7">
        <f t="shared" si="22"/>
        <v>-0.3988713415745693</v>
      </c>
      <c r="P60" s="6">
        <f t="shared" si="23"/>
        <v>0.2879222297052805</v>
      </c>
      <c r="Q60" s="6">
        <f t="shared" si="24"/>
        <v>0.10265812712379307</v>
      </c>
    </row>
    <row r="61" spans="3:17" ht="12.75">
      <c r="C61" s="6">
        <f t="shared" si="13"/>
        <v>1.4400000000000006</v>
      </c>
      <c r="D61" s="6">
        <f t="shared" si="14"/>
        <v>7.178783893021596</v>
      </c>
      <c r="E61" s="6">
        <f t="shared" si="15"/>
        <v>2.1675818365202577</v>
      </c>
      <c r="F61" s="6">
        <f t="shared" si="16"/>
        <v>7.498889864554542</v>
      </c>
      <c r="G61" s="6">
        <f t="shared" si="17"/>
        <v>11.103281016130255</v>
      </c>
      <c r="H61" s="6">
        <f t="shared" si="18"/>
        <v>14.413141831345232</v>
      </c>
      <c r="I61" s="30">
        <f t="shared" si="0"/>
        <v>0.2932381905372934</v>
      </c>
      <c r="J61" s="7">
        <f>$D$12*$D$8</f>
        <v>1.6170000000000002</v>
      </c>
      <c r="K61" s="6">
        <f>$D$11*$D$9/2*F61^2*$D$10</f>
        <v>0.08126893136925714</v>
      </c>
      <c r="L61" s="7">
        <f t="shared" si="19"/>
        <v>-0.07779979517693013</v>
      </c>
      <c r="M61" s="7">
        <f t="shared" si="20"/>
        <v>-1.6404910850394092</v>
      </c>
      <c r="N61" s="7">
        <f t="shared" si="21"/>
        <v>-0.018860556406528516</v>
      </c>
      <c r="O61" s="7">
        <f t="shared" si="22"/>
        <v>-0.3976948084944022</v>
      </c>
      <c r="P61" s="6">
        <f t="shared" si="23"/>
        <v>0.28715135572086387</v>
      </c>
      <c r="Q61" s="6">
        <f t="shared" si="24"/>
        <v>0.0867032734608103</v>
      </c>
    </row>
    <row r="62" spans="3:17" ht="12.75">
      <c r="C62" s="6">
        <f t="shared" si="13"/>
        <v>1.4800000000000006</v>
      </c>
      <c r="D62" s="6">
        <f t="shared" si="14"/>
        <v>7.159923336615067</v>
      </c>
      <c r="E62" s="6">
        <f t="shared" si="15"/>
        <v>1.7698870280258556</v>
      </c>
      <c r="F62" s="6">
        <f t="shared" si="16"/>
        <v>7.375432345169958</v>
      </c>
      <c r="G62" s="6">
        <f t="shared" si="17"/>
        <v>11.39043237185112</v>
      </c>
      <c r="H62" s="6">
        <f t="shared" si="18"/>
        <v>14.499845104806042</v>
      </c>
      <c r="I62" s="30">
        <f t="shared" si="0"/>
        <v>0.24233558037604364</v>
      </c>
      <c r="J62" s="7">
        <f>$D$12*$D$8</f>
        <v>1.6170000000000002</v>
      </c>
      <c r="K62" s="6">
        <f>$D$11*$D$9/2*F62^2*$D$10</f>
        <v>0.07861502662875647</v>
      </c>
      <c r="L62" s="7">
        <f t="shared" si="19"/>
        <v>-0.07631790753751094</v>
      </c>
      <c r="M62" s="7">
        <f t="shared" si="20"/>
        <v>-1.6358652962058915</v>
      </c>
      <c r="N62" s="7">
        <f t="shared" si="21"/>
        <v>-0.01850131091818447</v>
      </c>
      <c r="O62" s="7">
        <f t="shared" si="22"/>
        <v>-0.3965734051408222</v>
      </c>
      <c r="P62" s="6">
        <f t="shared" si="23"/>
        <v>0.2863969334646027</v>
      </c>
      <c r="Q62" s="6">
        <f t="shared" si="24"/>
        <v>0.07079548112103423</v>
      </c>
    </row>
    <row r="63" spans="3:17" ht="12.75">
      <c r="C63" s="6">
        <f t="shared" si="13"/>
        <v>1.5200000000000007</v>
      </c>
      <c r="D63" s="6">
        <f t="shared" si="14"/>
        <v>7.141422025696883</v>
      </c>
      <c r="E63" s="6">
        <f t="shared" si="15"/>
        <v>1.3733136228850333</v>
      </c>
      <c r="F63" s="6">
        <f t="shared" si="16"/>
        <v>7.272269168279609</v>
      </c>
      <c r="G63" s="6">
        <f t="shared" si="17"/>
        <v>11.676829305315723</v>
      </c>
      <c r="H63" s="6">
        <f t="shared" si="18"/>
        <v>14.570640585927077</v>
      </c>
      <c r="I63" s="30">
        <f t="shared" si="0"/>
        <v>0.18998332315350128</v>
      </c>
      <c r="J63" s="7">
        <f>$D$12*$D$8</f>
        <v>1.6170000000000002</v>
      </c>
      <c r="K63" s="6">
        <f>$D$11*$D$9/2*F63^2*$D$10</f>
        <v>0.0764311666584408</v>
      </c>
      <c r="L63" s="7">
        <f t="shared" si="19"/>
        <v>-0.07505597006847645</v>
      </c>
      <c r="M63" s="7">
        <f t="shared" si="20"/>
        <v>-1.6314334539819937</v>
      </c>
      <c r="N63" s="7">
        <f t="shared" si="21"/>
        <v>-0.018195386683267017</v>
      </c>
      <c r="O63" s="7">
        <f t="shared" si="22"/>
        <v>-0.39549901914714997</v>
      </c>
      <c r="P63" s="6">
        <f t="shared" si="23"/>
        <v>0.28565688102787534</v>
      </c>
      <c r="Q63" s="6">
        <f t="shared" si="24"/>
        <v>0.05493254491540134</v>
      </c>
    </row>
    <row r="64" spans="3:17" ht="12.75">
      <c r="C64" s="6">
        <f t="shared" si="13"/>
        <v>1.5600000000000007</v>
      </c>
      <c r="D64" s="6">
        <f t="shared" si="14"/>
        <v>7.123226639013616</v>
      </c>
      <c r="E64" s="6">
        <f t="shared" si="15"/>
        <v>0.9778146037378834</v>
      </c>
      <c r="F64" s="6">
        <f t="shared" si="16"/>
        <v>7.190026366435404</v>
      </c>
      <c r="G64" s="6">
        <f t="shared" si="17"/>
        <v>11.962486186343599</v>
      </c>
      <c r="H64" s="6">
        <f t="shared" si="18"/>
        <v>14.625573130842477</v>
      </c>
      <c r="I64" s="30">
        <f t="shared" si="0"/>
        <v>0.13641870233798462</v>
      </c>
      <c r="J64" s="7">
        <f>$D$12*$D$8</f>
        <v>1.6170000000000002</v>
      </c>
      <c r="K64" s="6">
        <f>$D$11*$D$9/2*F64^2*$D$10</f>
        <v>0.07471220682731143</v>
      </c>
      <c r="L64" s="7">
        <f t="shared" si="19"/>
        <v>-0.0740180848871691</v>
      </c>
      <c r="M64" s="7">
        <f t="shared" si="20"/>
        <v>-1.6271605589729499</v>
      </c>
      <c r="N64" s="7">
        <f t="shared" si="21"/>
        <v>-0.017943778154465236</v>
      </c>
      <c r="O64" s="7">
        <f t="shared" si="22"/>
        <v>-0.3944631658116242</v>
      </c>
      <c r="P64" s="6">
        <f t="shared" si="23"/>
        <v>0.28492906556054465</v>
      </c>
      <c r="Q64" s="6">
        <f t="shared" si="24"/>
        <v>0.039112584149515336</v>
      </c>
    </row>
    <row r="65" spans="3:17" ht="12.75">
      <c r="C65" s="6">
        <f t="shared" si="13"/>
        <v>1.6000000000000008</v>
      </c>
      <c r="D65" s="6">
        <f t="shared" si="14"/>
        <v>7.105282860859151</v>
      </c>
      <c r="E65" s="6">
        <f t="shared" si="15"/>
        <v>0.5833514379262592</v>
      </c>
      <c r="F65" s="6">
        <f t="shared" si="16"/>
        <v>7.129189535490653</v>
      </c>
      <c r="G65" s="6">
        <f t="shared" si="17"/>
        <v>12.247415251904144</v>
      </c>
      <c r="H65" s="6">
        <f t="shared" si="18"/>
        <v>14.664685714991993</v>
      </c>
      <c r="I65" s="30">
        <f t="shared" si="0"/>
        <v>0.08191735843411588</v>
      </c>
      <c r="J65" s="7">
        <f>$D$12*$D$8</f>
        <v>1.6170000000000002</v>
      </c>
      <c r="K65" s="6">
        <f>$D$11*$D$9/2*F65^2*$D$10</f>
        <v>0.07345323381909628</v>
      </c>
      <c r="L65" s="7">
        <f t="shared" si="19"/>
        <v>-0.07320691934634971</v>
      </c>
      <c r="M65" s="7">
        <f t="shared" si="20"/>
        <v>-1.623010367567785</v>
      </c>
      <c r="N65" s="7">
        <f t="shared" si="21"/>
        <v>-0.017747131962751444</v>
      </c>
      <c r="O65" s="7">
        <f t="shared" si="22"/>
        <v>-0.3934570588043115</v>
      </c>
      <c r="P65" s="6">
        <f t="shared" si="23"/>
        <v>0.28421131443436604</v>
      </c>
      <c r="Q65" s="6">
        <f t="shared" si="24"/>
        <v>0.02333405751705037</v>
      </c>
    </row>
    <row r="66" spans="3:17" ht="12.75">
      <c r="C66" s="6">
        <f t="shared" si="13"/>
        <v>1.6400000000000008</v>
      </c>
      <c r="D66" s="6">
        <f t="shared" si="14"/>
        <v>7.087535728896399</v>
      </c>
      <c r="E66" s="6">
        <f t="shared" si="15"/>
        <v>0.18989437912194773</v>
      </c>
      <c r="F66" s="6">
        <f t="shared" si="16"/>
        <v>7.090079166243853</v>
      </c>
      <c r="G66" s="6">
        <f t="shared" si="17"/>
        <v>12.53162656633851</v>
      </c>
      <c r="H66" s="6">
        <f t="shared" si="18"/>
        <v>14.688019772509044</v>
      </c>
      <c r="I66" s="30">
        <f t="shared" si="0"/>
        <v>0.026786314367278</v>
      </c>
      <c r="J66" s="7">
        <f>$D$12*$D$8</f>
        <v>1.6170000000000002</v>
      </c>
      <c r="K66" s="6">
        <f>$D$11*$D$9/2*F66^2*$D$10</f>
        <v>0.07264952307127909</v>
      </c>
      <c r="L66" s="7">
        <f t="shared" si="19"/>
        <v>-0.07262346137211867</v>
      </c>
      <c r="M66" s="7">
        <f t="shared" si="20"/>
        <v>-1.6189457802590992</v>
      </c>
      <c r="N66" s="7">
        <f t="shared" si="21"/>
        <v>-0.017605687605362103</v>
      </c>
      <c r="O66" s="7">
        <f t="shared" si="22"/>
        <v>-0.3924717043052362</v>
      </c>
      <c r="P66" s="6">
        <f t="shared" si="23"/>
        <v>0.28350142915585597</v>
      </c>
      <c r="Q66" s="6">
        <f t="shared" si="24"/>
        <v>0.00759577516487791</v>
      </c>
    </row>
    <row r="67" spans="3:17" ht="12.75">
      <c r="C67" s="6">
        <f t="shared" si="13"/>
        <v>1.6800000000000008</v>
      </c>
      <c r="D67" s="6">
        <f t="shared" si="14"/>
        <v>7.069930041291037</v>
      </c>
      <c r="E67" s="6">
        <f t="shared" si="15"/>
        <v>-0.20257732518328847</v>
      </c>
      <c r="F67" s="6">
        <f t="shared" si="16"/>
        <v>7.072831707415912</v>
      </c>
      <c r="G67" s="6">
        <f t="shared" si="17"/>
        <v>12.815127995494365</v>
      </c>
      <c r="H67" s="6">
        <f t="shared" si="18"/>
        <v>14.695615547673922</v>
      </c>
      <c r="I67" s="30">
        <f t="shared" si="0"/>
        <v>-0.028645532781363208</v>
      </c>
      <c r="J67" s="7">
        <f>$D$12*$D$8</f>
        <v>1.6170000000000002</v>
      </c>
      <c r="K67" s="6">
        <f>$D$11*$D$9/2*F67^2*$D$10</f>
        <v>0.07229649581468546</v>
      </c>
      <c r="L67" s="7">
        <f t="shared" si="19"/>
        <v>-0.07226683579992323</v>
      </c>
      <c r="M67" s="7">
        <f t="shared" si="20"/>
        <v>-1.6149293115758847</v>
      </c>
      <c r="N67" s="7">
        <f t="shared" si="21"/>
        <v>-0.01751923292119351</v>
      </c>
      <c r="O67" s="7">
        <f t="shared" si="22"/>
        <v>-0.39149801492748715</v>
      </c>
      <c r="P67" s="6">
        <f t="shared" si="23"/>
        <v>0.28279720165164146</v>
      </c>
      <c r="Q67" s="6">
        <f t="shared" si="24"/>
        <v>-0.008103093007331539</v>
      </c>
    </row>
    <row r="68" spans="3:17" ht="12.75">
      <c r="C68" s="6">
        <f t="shared" si="13"/>
        <v>1.7200000000000009</v>
      </c>
      <c r="D68" s="6">
        <f t="shared" si="14"/>
        <v>7.052410808369843</v>
      </c>
      <c r="E68" s="6">
        <f t="shared" si="15"/>
        <v>-0.5940753401107757</v>
      </c>
      <c r="F68" s="6">
        <f t="shared" si="16"/>
        <v>7.07738819902791</v>
      </c>
      <c r="G68" s="6">
        <f t="shared" si="17"/>
        <v>13.097925197146006</v>
      </c>
      <c r="H68" s="6">
        <f t="shared" si="18"/>
        <v>14.68751245466659</v>
      </c>
      <c r="I68" s="30">
        <f t="shared" si="0"/>
        <v>-0.08403879766169053</v>
      </c>
      <c r="J68" s="7">
        <f>$D$12*$D$8</f>
        <v>1.6170000000000002</v>
      </c>
      <c r="K68" s="6">
        <f>$D$11*$D$9/2*F68^2*$D$10</f>
        <v>0.07238967617018828</v>
      </c>
      <c r="L68" s="7">
        <f t="shared" si="19"/>
        <v>-0.07213419983195915</v>
      </c>
      <c r="M68" s="7">
        <f t="shared" si="20"/>
        <v>-1.6109236169781929</v>
      </c>
      <c r="N68" s="7">
        <f t="shared" si="21"/>
        <v>-0.017487078747141612</v>
      </c>
      <c r="O68" s="7">
        <f t="shared" si="22"/>
        <v>-0.3905269374492588</v>
      </c>
      <c r="P68" s="6">
        <f t="shared" si="23"/>
        <v>0.28209643233479376</v>
      </c>
      <c r="Q68" s="6">
        <f t="shared" si="24"/>
        <v>-0.02376301360443103</v>
      </c>
    </row>
    <row r="69" spans="3:17" ht="12.75">
      <c r="C69" s="6">
        <f t="shared" si="13"/>
        <v>1.760000000000001</v>
      </c>
      <c r="D69" s="6">
        <f t="shared" si="14"/>
        <v>7.034923729622702</v>
      </c>
      <c r="E69" s="6">
        <f t="shared" si="15"/>
        <v>-0.9846022775600345</v>
      </c>
      <c r="F69" s="6">
        <f t="shared" si="16"/>
        <v>7.1034916433107025</v>
      </c>
      <c r="G69" s="6">
        <f t="shared" si="17"/>
        <v>13.3800216294808</v>
      </c>
      <c r="H69" s="6">
        <f t="shared" si="18"/>
        <v>14.66374944106216</v>
      </c>
      <c r="I69" s="30">
        <f t="shared" si="0"/>
        <v>-0.13905592281911577</v>
      </c>
      <c r="J69" s="7">
        <f>$D$12*$D$8</f>
        <v>1.6170000000000002</v>
      </c>
      <c r="K69" s="6">
        <f>$D$11*$D$9/2*F69^2*$D$10</f>
        <v>0.07292464883418728</v>
      </c>
      <c r="L69" s="7">
        <f t="shared" si="19"/>
        <v>-0.07222072866674413</v>
      </c>
      <c r="M69" s="7">
        <f t="shared" si="20"/>
        <v>-1.6068920447946158</v>
      </c>
      <c r="N69" s="7">
        <f t="shared" si="21"/>
        <v>-0.017508055434362214</v>
      </c>
      <c r="O69" s="7">
        <f t="shared" si="22"/>
        <v>-0.38954958661687655</v>
      </c>
      <c r="P69" s="6">
        <f t="shared" si="23"/>
        <v>0.2813969491849081</v>
      </c>
      <c r="Q69" s="6">
        <f t="shared" si="24"/>
        <v>-0.03938409110240138</v>
      </c>
    </row>
    <row r="70" spans="3:17" ht="12.75">
      <c r="C70" s="6">
        <f t="shared" si="13"/>
        <v>1.800000000000001</v>
      </c>
      <c r="D70" s="6">
        <f t="shared" si="14"/>
        <v>7.01741567418834</v>
      </c>
      <c r="E70" s="6">
        <f t="shared" si="15"/>
        <v>-1.374151864176911</v>
      </c>
      <c r="F70" s="6">
        <f t="shared" si="16"/>
        <v>7.150693399256122</v>
      </c>
      <c r="G70" s="6">
        <f t="shared" si="17"/>
        <v>13.661418578665707</v>
      </c>
      <c r="H70" s="6">
        <f t="shared" si="18"/>
        <v>14.624365349959758</v>
      </c>
      <c r="I70" s="30">
        <f t="shared" si="0"/>
        <v>-0.19337332687883463</v>
      </c>
      <c r="J70" s="7">
        <f>$D$12*$D$8</f>
        <v>1.6170000000000002</v>
      </c>
      <c r="K70" s="6">
        <f>$D$11*$D$9/2*F70^2*$D$10</f>
        <v>0.07389701792691383</v>
      </c>
      <c r="L70" s="7">
        <f t="shared" si="19"/>
        <v>-0.07251969325520903</v>
      </c>
      <c r="M70" s="7">
        <f t="shared" si="20"/>
        <v>-1.6027991778878472</v>
      </c>
      <c r="N70" s="7">
        <f t="shared" si="21"/>
        <v>-0.017580531698232493</v>
      </c>
      <c r="O70" s="7">
        <f t="shared" si="22"/>
        <v>-0.3885573764576599</v>
      </c>
      <c r="P70" s="6">
        <f t="shared" si="23"/>
        <v>0.2806966269675336</v>
      </c>
      <c r="Q70" s="6">
        <f t="shared" si="24"/>
        <v>-0.054966074567076445</v>
      </c>
    </row>
    <row r="71" spans="3:17" ht="12.75">
      <c r="C71" s="6">
        <f t="shared" si="13"/>
        <v>1.840000000000001</v>
      </c>
      <c r="D71" s="6">
        <f t="shared" si="14"/>
        <v>6.999835142490107</v>
      </c>
      <c r="E71" s="6">
        <f t="shared" si="15"/>
        <v>-1.762709240634571</v>
      </c>
      <c r="F71" s="6">
        <f t="shared" si="16"/>
        <v>7.21836795190284</v>
      </c>
      <c r="G71" s="6">
        <f t="shared" si="17"/>
        <v>13.94211520563324</v>
      </c>
      <c r="H71" s="6">
        <f t="shared" si="18"/>
        <v>14.569399275392682</v>
      </c>
      <c r="I71" s="30">
        <f t="shared" si="0"/>
        <v>-0.2466923142513249</v>
      </c>
      <c r="J71" s="7">
        <f>$D$12*$D$8</f>
        <v>1.6170000000000002</v>
      </c>
      <c r="K71" s="6">
        <f>$D$11*$D$9/2*F71^2*$D$10</f>
        <v>0.07530236758190692</v>
      </c>
      <c r="L71" s="7">
        <f t="shared" si="19"/>
        <v>-0.07302262262393946</v>
      </c>
      <c r="M71" s="7">
        <f t="shared" si="20"/>
        <v>-1.5986113309736039</v>
      </c>
      <c r="N71" s="7">
        <f t="shared" si="21"/>
        <v>-0.01770245396943987</v>
      </c>
      <c r="O71" s="7">
        <f t="shared" si="22"/>
        <v>-0.38754214084208577</v>
      </c>
      <c r="P71" s="6">
        <f t="shared" si="23"/>
        <v>0.2799934056996043</v>
      </c>
      <c r="Q71" s="6">
        <f t="shared" si="24"/>
        <v>-0.07050836962538284</v>
      </c>
    </row>
    <row r="72" spans="3:17" ht="12.75">
      <c r="C72" s="6">
        <f t="shared" si="13"/>
        <v>1.880000000000001</v>
      </c>
      <c r="D72" s="6">
        <f t="shared" si="14"/>
        <v>6.982132688520667</v>
      </c>
      <c r="E72" s="6">
        <f t="shared" si="15"/>
        <v>-2.150251381476657</v>
      </c>
      <c r="F72" s="6">
        <f t="shared" si="16"/>
        <v>7.305734588913774</v>
      </c>
      <c r="G72" s="6">
        <f t="shared" si="17"/>
        <v>14.222108611332844</v>
      </c>
      <c r="H72" s="6">
        <f t="shared" si="18"/>
        <v>14.498890905767299</v>
      </c>
      <c r="I72" s="30">
        <f t="shared" si="0"/>
        <v>-0.2987478751369743</v>
      </c>
      <c r="J72" s="7">
        <f>$D$12*$D$8</f>
        <v>1.6170000000000002</v>
      </c>
      <c r="K72" s="6">
        <f>$D$11*$D$9/2*F72^2*$D$10</f>
        <v>0.07713622482066818</v>
      </c>
      <c r="L72" s="7">
        <f t="shared" si="19"/>
        <v>-0.07371953500839436</v>
      </c>
      <c r="M72" s="7">
        <f t="shared" si="20"/>
        <v>-1.5942969751413876</v>
      </c>
      <c r="N72" s="7">
        <f t="shared" si="21"/>
        <v>-0.017871402426277418</v>
      </c>
      <c r="O72" s="7">
        <f t="shared" si="22"/>
        <v>-0.38649623639791214</v>
      </c>
      <c r="P72" s="6">
        <f t="shared" si="23"/>
        <v>0.2792853075408267</v>
      </c>
      <c r="Q72" s="6">
        <f t="shared" si="24"/>
        <v>-0.08601005525906627</v>
      </c>
    </row>
    <row r="73" spans="3:17" ht="12.75">
      <c r="C73" s="6">
        <f t="shared" si="13"/>
        <v>1.920000000000001</v>
      </c>
      <c r="D73" s="6">
        <f t="shared" si="14"/>
        <v>6.9642612860943895</v>
      </c>
      <c r="E73" s="6">
        <f t="shared" si="15"/>
        <v>-2.536747617874569</v>
      </c>
      <c r="F73" s="6">
        <f t="shared" si="16"/>
        <v>7.411883953340431</v>
      </c>
      <c r="G73" s="6">
        <f t="shared" si="17"/>
        <v>14.50139391887367</v>
      </c>
      <c r="H73" s="6">
        <f t="shared" si="18"/>
        <v>14.412880850508232</v>
      </c>
      <c r="I73" s="30">
        <f t="shared" si="0"/>
        <v>-0.3493148254389821</v>
      </c>
      <c r="J73" s="7">
        <f>$D$12*$D$8</f>
        <v>1.6170000000000002</v>
      </c>
      <c r="K73" s="6">
        <f>$D$11*$D$9/2*F73^2*$D$10</f>
        <v>0.07939402518797316</v>
      </c>
      <c r="L73" s="7">
        <f t="shared" si="19"/>
        <v>-0.0745992165344967</v>
      </c>
      <c r="M73" s="7">
        <f t="shared" si="20"/>
        <v>-1.5898270699410648</v>
      </c>
      <c r="N73" s="7">
        <f t="shared" si="21"/>
        <v>-0.018084658553817384</v>
      </c>
      <c r="O73" s="7">
        <f t="shared" si="22"/>
        <v>-0.3854126230160157</v>
      </c>
      <c r="P73" s="6">
        <f t="shared" si="23"/>
        <v>0.27857045144377557</v>
      </c>
      <c r="Q73" s="6">
        <f t="shared" si="24"/>
        <v>-0.10146990471498275</v>
      </c>
    </row>
    <row r="74" spans="3:17" ht="12.75">
      <c r="C74" s="6">
        <f t="shared" si="13"/>
        <v>1.960000000000001</v>
      </c>
      <c r="D74" s="6">
        <f t="shared" si="14"/>
        <v>6.946176627540572</v>
      </c>
      <c r="E74" s="6">
        <f t="shared" si="15"/>
        <v>-2.9221602408905847</v>
      </c>
      <c r="F74" s="6">
        <f t="shared" si="16"/>
        <v>7.535807203905407</v>
      </c>
      <c r="G74" s="6">
        <f t="shared" si="17"/>
        <v>14.779964370317446</v>
      </c>
      <c r="H74" s="6">
        <f t="shared" si="18"/>
        <v>14.311410945793249</v>
      </c>
      <c r="I74" s="30">
        <f t="shared" si="0"/>
        <v>-0.39821110354937833</v>
      </c>
      <c r="J74" s="7">
        <f>$D$12*$D$8</f>
        <v>1.6170000000000002</v>
      </c>
      <c r="K74" s="6">
        <f>$D$11*$D$9/2*F74^2*$D$10</f>
        <v>0.08207108152911376</v>
      </c>
      <c r="L74" s="7">
        <f t="shared" si="19"/>
        <v>-0.07564952405086273</v>
      </c>
      <c r="M74" s="7">
        <f t="shared" si="20"/>
        <v>-1.58517529365043</v>
      </c>
      <c r="N74" s="7">
        <f t="shared" si="21"/>
        <v>-0.018339278557784902</v>
      </c>
      <c r="O74" s="7">
        <f t="shared" si="22"/>
        <v>-0.3842849196728315</v>
      </c>
      <c r="P74" s="6">
        <f t="shared" si="23"/>
        <v>0.2778470651016229</v>
      </c>
      <c r="Q74" s="6">
        <f t="shared" si="24"/>
        <v>-0.11688640963562338</v>
      </c>
    </row>
    <row r="75" spans="3:17" ht="12.75">
      <c r="C75" s="6">
        <f t="shared" si="13"/>
        <v>2.000000000000001</v>
      </c>
      <c r="D75" s="6">
        <f t="shared" si="14"/>
        <v>6.927837348982787</v>
      </c>
      <c r="E75" s="6">
        <f t="shared" si="15"/>
        <v>-3.306445160563416</v>
      </c>
      <c r="F75" s="6">
        <f t="shared" si="16"/>
        <v>7.676425596185642</v>
      </c>
      <c r="G75" s="6">
        <f t="shared" si="17"/>
        <v>15.057811435419069</v>
      </c>
      <c r="H75" s="6">
        <f t="shared" si="18"/>
        <v>14.194524536157624</v>
      </c>
      <c r="I75" s="30">
        <f t="shared" si="0"/>
        <v>-0.4452983792605888</v>
      </c>
      <c r="J75" s="7">
        <f>$D$12*$D$8</f>
        <v>1.6170000000000002</v>
      </c>
      <c r="K75" s="6">
        <f>$D$11*$D$9/2*F75^2*$D$10</f>
        <v>0.08516255618130403</v>
      </c>
      <c r="L75" s="7">
        <f t="shared" si="19"/>
        <v>-0.07685768982647936</v>
      </c>
      <c r="M75" s="7">
        <f t="shared" si="20"/>
        <v>-1.5803181722119735</v>
      </c>
      <c r="N75" s="7">
        <f t="shared" si="21"/>
        <v>-0.01863216723066166</v>
      </c>
      <c r="O75" s="7">
        <f t="shared" si="22"/>
        <v>-0.3831074356877511</v>
      </c>
      <c r="P75" s="6">
        <f t="shared" si="23"/>
        <v>0.2771134939593115</v>
      </c>
      <c r="Q75" s="6">
        <f t="shared" si="24"/>
        <v>-0.13225780642253665</v>
      </c>
    </row>
    <row r="76" spans="3:17" ht="12.75">
      <c r="C76" s="6">
        <f t="shared" si="13"/>
        <v>2.040000000000001</v>
      </c>
      <c r="D76" s="6">
        <f t="shared" si="14"/>
        <v>6.909205181752125</v>
      </c>
      <c r="E76" s="6">
        <f t="shared" si="15"/>
        <v>-3.689552596251167</v>
      </c>
      <c r="F76" s="6">
        <f t="shared" si="16"/>
        <v>7.832618630065819</v>
      </c>
      <c r="G76" s="6">
        <f t="shared" si="17"/>
        <v>15.33492492937838</v>
      </c>
      <c r="H76" s="6">
        <f t="shared" si="18"/>
        <v>14.062266729735088</v>
      </c>
      <c r="I76" s="30">
        <f t="shared" si="0"/>
        <v>-0.4904803839362357</v>
      </c>
      <c r="J76" s="7">
        <f>$D$12*$D$8</f>
        <v>1.6170000000000002</v>
      </c>
      <c r="K76" s="6">
        <f>$D$11*$D$9/2*F76^2*$D$10</f>
        <v>0.08866343673876229</v>
      </c>
      <c r="L76" s="7">
        <f t="shared" si="19"/>
        <v>-0.07821060943730135</v>
      </c>
      <c r="M76" s="7">
        <f t="shared" si="20"/>
        <v>-1.5752351153985267</v>
      </c>
      <c r="N76" s="7">
        <f t="shared" si="21"/>
        <v>-0.018960147742376084</v>
      </c>
      <c r="O76" s="7">
        <f t="shared" si="22"/>
        <v>-0.38187517949055194</v>
      </c>
      <c r="P76" s="6">
        <f t="shared" si="23"/>
        <v>0.27636820727008504</v>
      </c>
      <c r="Q76" s="6">
        <f t="shared" si="24"/>
        <v>-0.1475821038500467</v>
      </c>
    </row>
    <row r="77" spans="3:17" ht="12.75">
      <c r="C77" s="6">
        <f t="shared" si="13"/>
        <v>2.080000000000001</v>
      </c>
      <c r="D77" s="6">
        <f t="shared" si="14"/>
        <v>6.890245034009749</v>
      </c>
      <c r="E77" s="6">
        <f t="shared" si="15"/>
        <v>-4.071427775741719</v>
      </c>
      <c r="F77" s="6">
        <f t="shared" si="16"/>
        <v>8.003249387703544</v>
      </c>
      <c r="G77" s="6">
        <f t="shared" si="17"/>
        <v>15.611293136648465</v>
      </c>
      <c r="H77" s="6">
        <f t="shared" si="18"/>
        <v>13.914684625885041</v>
      </c>
      <c r="I77" s="30">
        <f t="shared" si="0"/>
        <v>-0.5336995155768561</v>
      </c>
      <c r="J77" s="7">
        <f>$D$12*$D$8</f>
        <v>1.6170000000000002</v>
      </c>
      <c r="K77" s="6">
        <f>$D$11*$D$9/2*F77^2*$D$10</f>
        <v>0.09256851544431809</v>
      </c>
      <c r="L77" s="7">
        <f t="shared" si="19"/>
        <v>-0.07969509919631328</v>
      </c>
      <c r="M77" s="7">
        <f t="shared" si="20"/>
        <v>-1.5699083742513096</v>
      </c>
      <c r="N77" s="7">
        <f t="shared" si="21"/>
        <v>-0.019320024047591096</v>
      </c>
      <c r="O77" s="7">
        <f t="shared" si="22"/>
        <v>-0.38058384830334774</v>
      </c>
      <c r="P77" s="6">
        <f t="shared" si="23"/>
        <v>0.27560980136039</v>
      </c>
      <c r="Q77" s="6">
        <f t="shared" si="24"/>
        <v>-0.16285711102966877</v>
      </c>
    </row>
    <row r="78" spans="3:17" ht="12.75">
      <c r="C78" s="6">
        <f t="shared" si="13"/>
        <v>2.120000000000001</v>
      </c>
      <c r="D78" s="6">
        <f t="shared" si="14"/>
        <v>6.870925009962158</v>
      </c>
      <c r="E78" s="6">
        <f t="shared" si="15"/>
        <v>-4.452011624045067</v>
      </c>
      <c r="F78" s="6">
        <f t="shared" si="16"/>
        <v>8.187186207309315</v>
      </c>
      <c r="G78" s="6">
        <f t="shared" si="17"/>
        <v>15.886902938008856</v>
      </c>
      <c r="H78" s="6">
        <f t="shared" si="18"/>
        <v>13.751827514855373</v>
      </c>
      <c r="I78" s="30">
        <f t="shared" si="0"/>
        <v>-0.5749323113709314</v>
      </c>
      <c r="J78" s="7">
        <f>$D$12*$D$8</f>
        <v>1.6170000000000002</v>
      </c>
      <c r="K78" s="6">
        <f>$D$11*$D$9/2*F78^2*$D$10</f>
        <v>0.09687237216694579</v>
      </c>
      <c r="L78" s="7">
        <f t="shared" si="19"/>
        <v>-0.08129811486417597</v>
      </c>
      <c r="M78" s="7">
        <f t="shared" si="20"/>
        <v>-1.5643229365968216</v>
      </c>
      <c r="N78" s="7">
        <f t="shared" si="21"/>
        <v>-0.0197086339064669</v>
      </c>
      <c r="O78" s="7">
        <f t="shared" si="22"/>
        <v>-0.3792298028113507</v>
      </c>
      <c r="P78" s="6">
        <f t="shared" si="23"/>
        <v>0.2748370003984863</v>
      </c>
      <c r="Q78" s="6">
        <f t="shared" si="24"/>
        <v>-0.1780804649618027</v>
      </c>
    </row>
    <row r="79" spans="3:17" ht="12.75">
      <c r="C79" s="6">
        <f t="shared" si="13"/>
        <v>2.160000000000001</v>
      </c>
      <c r="D79" s="6">
        <f t="shared" si="14"/>
        <v>6.8512163760556914</v>
      </c>
      <c r="E79" s="6">
        <f t="shared" si="15"/>
        <v>-4.831241426856417</v>
      </c>
      <c r="F79" s="6">
        <f t="shared" si="16"/>
        <v>8.383320318114256</v>
      </c>
      <c r="G79" s="6">
        <f t="shared" si="17"/>
        <v>16.16173993840734</v>
      </c>
      <c r="H79" s="6">
        <f t="shared" si="18"/>
        <v>13.573747049893571</v>
      </c>
      <c r="I79" s="30">
        <f t="shared" si="0"/>
        <v>-0.6141843370333249</v>
      </c>
      <c r="J79" s="7">
        <f>$D$12*$D$8</f>
        <v>1.6170000000000002</v>
      </c>
      <c r="K79" s="6">
        <f>$D$11*$D$9/2*F79^2*$D$10</f>
        <v>0.10156936084859015</v>
      </c>
      <c r="L79" s="7">
        <f t="shared" si="19"/>
        <v>-0.08300692827491775</v>
      </c>
      <c r="M79" s="7">
        <f t="shared" si="20"/>
        <v>-1.558466377853803</v>
      </c>
      <c r="N79" s="7">
        <f t="shared" si="21"/>
        <v>-0.020122891703010366</v>
      </c>
      <c r="O79" s="7">
        <f t="shared" si="22"/>
        <v>-0.3778100309948614</v>
      </c>
      <c r="P79" s="6">
        <f t="shared" si="23"/>
        <v>0.27404865504222764</v>
      </c>
      <c r="Q79" s="6">
        <f t="shared" si="24"/>
        <v>-0.1932496570742567</v>
      </c>
    </row>
    <row r="80" spans="3:17" ht="12.75">
      <c r="C80" s="6">
        <f t="shared" si="13"/>
        <v>2.200000000000001</v>
      </c>
      <c r="D80" s="6">
        <f t="shared" si="14"/>
        <v>6.831093484352681</v>
      </c>
      <c r="E80" s="6">
        <f t="shared" si="15"/>
        <v>-5.209051457851278</v>
      </c>
      <c r="F80" s="6">
        <f t="shared" si="16"/>
        <v>8.590579449752395</v>
      </c>
      <c r="G80" s="6">
        <f t="shared" si="17"/>
        <v>16.43578859344957</v>
      </c>
      <c r="H80" s="6">
        <f t="shared" si="18"/>
        <v>13.380497392819315</v>
      </c>
      <c r="I80" s="30">
        <f t="shared" si="0"/>
        <v>-0.6514849479158265</v>
      </c>
      <c r="J80" s="7">
        <f>$D$12*$D$8</f>
        <v>1.6170000000000002</v>
      </c>
      <c r="K80" s="6">
        <f>$D$11*$D$9/2*F80^2*$D$10</f>
        <v>0.10665359924644387</v>
      </c>
      <c r="L80" s="7">
        <f t="shared" si="19"/>
        <v>-0.08480926242014371</v>
      </c>
      <c r="M80" s="7">
        <f t="shared" si="20"/>
        <v>-1.5523286830196552</v>
      </c>
      <c r="N80" s="7">
        <f t="shared" si="21"/>
        <v>-0.02055982119276211</v>
      </c>
      <c r="O80" s="7">
        <f t="shared" si="22"/>
        <v>-0.3763221049744619</v>
      </c>
      <c r="P80" s="6">
        <f t="shared" si="23"/>
        <v>0.27324373937410723</v>
      </c>
      <c r="Q80" s="6">
        <f t="shared" si="24"/>
        <v>-0.20836205831405114</v>
      </c>
    </row>
    <row r="81" spans="3:17" ht="12.75">
      <c r="C81" s="6">
        <f t="shared" si="13"/>
        <v>2.240000000000001</v>
      </c>
      <c r="D81" s="6">
        <f t="shared" si="14"/>
        <v>6.8105336631599185</v>
      </c>
      <c r="E81" s="6">
        <f t="shared" si="15"/>
        <v>-5.58537356282574</v>
      </c>
      <c r="F81" s="6">
        <f t="shared" si="16"/>
        <v>8.807937704897054</v>
      </c>
      <c r="G81" s="6">
        <f t="shared" si="17"/>
        <v>16.709032332823675</v>
      </c>
      <c r="H81" s="6">
        <f t="shared" si="18"/>
        <v>13.172135334505263</v>
      </c>
      <c r="I81" s="30">
        <f t="shared" si="0"/>
        <v>-0.686882261184844</v>
      </c>
      <c r="J81" s="7">
        <f>$D$12*$D$8</f>
        <v>1.6170000000000002</v>
      </c>
      <c r="K81" s="6">
        <f>$D$11*$D$9/2*F81^2*$D$10</f>
        <v>0.11211896175770558</v>
      </c>
      <c r="L81" s="7">
        <f t="shared" si="19"/>
        <v>-0.0866933882723593</v>
      </c>
      <c r="M81" s="7">
        <f t="shared" si="20"/>
        <v>-1.5459020533666141</v>
      </c>
      <c r="N81" s="7">
        <f t="shared" si="21"/>
        <v>-0.021016578975117405</v>
      </c>
      <c r="O81" s="7">
        <f t="shared" si="22"/>
        <v>-0.3747641341494822</v>
      </c>
      <c r="P81" s="6">
        <f t="shared" si="23"/>
        <v>0.27242134652639677</v>
      </c>
      <c r="Q81" s="6">
        <f t="shared" si="24"/>
        <v>-0.22341494251302962</v>
      </c>
    </row>
    <row r="82" spans="3:17" ht="12.75">
      <c r="C82" s="6">
        <f t="shared" si="13"/>
        <v>2.280000000000001</v>
      </c>
      <c r="D82" s="6">
        <f t="shared" si="14"/>
        <v>6.789517084184801</v>
      </c>
      <c r="E82" s="6">
        <f t="shared" si="15"/>
        <v>-5.960137696975223</v>
      </c>
      <c r="F82" s="6">
        <f t="shared" si="16"/>
        <v>9.034422151047758</v>
      </c>
      <c r="G82" s="6">
        <f t="shared" si="17"/>
        <v>16.98145367935007</v>
      </c>
      <c r="H82" s="6">
        <f t="shared" si="18"/>
        <v>12.948720391992234</v>
      </c>
      <c r="I82" s="30">
        <f t="shared" si="0"/>
        <v>-0.7204385639408313</v>
      </c>
      <c r="J82" s="7">
        <f>$D$12*$D$8</f>
        <v>1.6170000000000002</v>
      </c>
      <c r="K82" s="6">
        <f>$D$11*$D$9/2*F82^2*$D$10</f>
        <v>0.11795907509062664</v>
      </c>
      <c r="L82" s="7">
        <f t="shared" si="19"/>
        <v>-0.08864818824849419</v>
      </c>
      <c r="M82" s="7">
        <f t="shared" si="20"/>
        <v>-1.5391807085839533</v>
      </c>
      <c r="N82" s="7">
        <f t="shared" si="21"/>
        <v>-0.021490469878422833</v>
      </c>
      <c r="O82" s="7">
        <f t="shared" si="22"/>
        <v>-0.37313471723247355</v>
      </c>
      <c r="P82" s="6">
        <f t="shared" si="23"/>
        <v>0.27158068336739205</v>
      </c>
      <c r="Q82" s="6">
        <f t="shared" si="24"/>
        <v>-0.2384055078790089</v>
      </c>
    </row>
    <row r="83" spans="3:17" ht="12.75">
      <c r="C83" s="6">
        <f t="shared" si="13"/>
        <v>2.320000000000001</v>
      </c>
      <c r="D83" s="6">
        <f t="shared" si="14"/>
        <v>6.768026614306379</v>
      </c>
      <c r="E83" s="6">
        <f t="shared" si="15"/>
        <v>-6.333272414207697</v>
      </c>
      <c r="F83" s="6">
        <f t="shared" si="16"/>
        <v>9.269116663659146</v>
      </c>
      <c r="G83" s="6">
        <f t="shared" si="17"/>
        <v>17.253034362717464</v>
      </c>
      <c r="H83" s="6">
        <f t="shared" si="18"/>
        <v>12.710314884113226</v>
      </c>
      <c r="I83" s="30">
        <f t="shared" si="0"/>
        <v>-0.7522262830036225</v>
      </c>
      <c r="J83" s="7">
        <f>$D$12*$D$8</f>
        <v>1.6170000000000002</v>
      </c>
      <c r="K83" s="6">
        <f>$D$11*$D$9/2*F83^2*$D$10</f>
        <v>0.12416731653543785</v>
      </c>
      <c r="L83" s="7">
        <f t="shared" si="19"/>
        <v>-0.0906631919127338</v>
      </c>
      <c r="M83" s="7">
        <f t="shared" si="20"/>
        <v>-1.5321606923189117</v>
      </c>
      <c r="N83" s="7">
        <f t="shared" si="21"/>
        <v>-0.02197895561520819</v>
      </c>
      <c r="O83" s="7">
        <f t="shared" si="22"/>
        <v>-0.3714328951076149</v>
      </c>
      <c r="P83" s="6">
        <f t="shared" si="23"/>
        <v>0.27072106457225514</v>
      </c>
      <c r="Q83" s="6">
        <f t="shared" si="24"/>
        <v>-0.2533308965683079</v>
      </c>
    </row>
    <row r="84" spans="3:17" ht="12.75">
      <c r="C84" s="6">
        <f t="shared" si="13"/>
        <v>2.360000000000001</v>
      </c>
      <c r="D84" s="6">
        <f t="shared" si="14"/>
        <v>6.746047658691171</v>
      </c>
      <c r="E84" s="6">
        <f t="shared" si="15"/>
        <v>-6.704705309315312</v>
      </c>
      <c r="F84" s="6">
        <f t="shared" si="16"/>
        <v>9.511163561735945</v>
      </c>
      <c r="G84" s="6">
        <f t="shared" si="17"/>
        <v>17.52375542728972</v>
      </c>
      <c r="H84" s="6">
        <f t="shared" si="18"/>
        <v>12.456983987544918</v>
      </c>
      <c r="I84" s="30">
        <f t="shared" si="0"/>
        <v>-0.7823245645225811</v>
      </c>
      <c r="J84" s="7">
        <f>$D$12*$D$8</f>
        <v>1.6170000000000002</v>
      </c>
      <c r="K84" s="6">
        <f>$D$11*$D$9/2*F84^2*$D$10</f>
        <v>0.13073681458847886</v>
      </c>
      <c r="L84" s="7">
        <f t="shared" si="19"/>
        <v>-0.0927285895395093</v>
      </c>
      <c r="M84" s="7">
        <f t="shared" si="20"/>
        <v>-1.5248396865741252</v>
      </c>
      <c r="N84" s="7">
        <f t="shared" si="21"/>
        <v>-0.02247965807018407</v>
      </c>
      <c r="O84" s="7">
        <f t="shared" si="22"/>
        <v>-0.36965810583615155</v>
      </c>
      <c r="P84" s="6">
        <f t="shared" si="23"/>
        <v>0.2698419063476468</v>
      </c>
      <c r="Q84" s="6">
        <f t="shared" si="24"/>
        <v>-0.2681882123726125</v>
      </c>
    </row>
    <row r="85" spans="3:17" ht="12.75">
      <c r="C85" s="6">
        <f t="shared" si="13"/>
        <v>2.4000000000000012</v>
      </c>
      <c r="D85" s="6">
        <f t="shared" si="14"/>
        <v>6.723568000620987</v>
      </c>
      <c r="E85" s="6">
        <f t="shared" si="15"/>
        <v>-7.074363415151463</v>
      </c>
      <c r="F85" s="6">
        <f t="shared" si="16"/>
        <v>9.759763541633987</v>
      </c>
      <c r="G85" s="6">
        <f t="shared" si="17"/>
        <v>17.79359733363737</v>
      </c>
      <c r="H85" s="6">
        <f t="shared" si="18"/>
        <v>12.188795775172306</v>
      </c>
      <c r="I85" s="30">
        <f t="shared" si="0"/>
        <v>-0.8108164563489803</v>
      </c>
      <c r="J85" s="7">
        <f>$D$12*$D$8</f>
        <v>1.6170000000000002</v>
      </c>
      <c r="K85" s="6">
        <f>$D$11*$D$9/2*F85^2*$D$10</f>
        <v>0.13766045168968433</v>
      </c>
      <c r="L85" s="7">
        <f t="shared" si="19"/>
        <v>-0.09483522874129319</v>
      </c>
      <c r="M85" s="7">
        <f t="shared" si="20"/>
        <v>-1.5172168383493765</v>
      </c>
      <c r="N85" s="7">
        <f t="shared" si="21"/>
        <v>-0.022990358482737745</v>
      </c>
      <c r="O85" s="7">
        <f t="shared" si="22"/>
        <v>-0.3678101426301519</v>
      </c>
      <c r="P85" s="6">
        <f t="shared" si="23"/>
        <v>0.2689427200248395</v>
      </c>
      <c r="Q85" s="6">
        <f t="shared" si="24"/>
        <v>-0.28297453660605854</v>
      </c>
    </row>
    <row r="86" spans="3:17" ht="12.75">
      <c r="C86" s="6">
        <f t="shared" si="13"/>
        <v>2.4400000000000013</v>
      </c>
      <c r="D86" s="6">
        <f t="shared" si="14"/>
        <v>6.700577642138249</v>
      </c>
      <c r="E86" s="6">
        <f t="shared" si="15"/>
        <v>-7.442173557781615</v>
      </c>
      <c r="F86" s="6">
        <f t="shared" si="16"/>
        <v>10.014174354507057</v>
      </c>
      <c r="G86" s="6">
        <f t="shared" si="17"/>
        <v>18.062540053662207</v>
      </c>
      <c r="H86" s="6">
        <f t="shared" si="18"/>
        <v>11.905821238566247</v>
      </c>
      <c r="I86" s="30">
        <f t="shared" si="0"/>
        <v>-0.837786650693</v>
      </c>
      <c r="J86" s="7">
        <f>$D$12*$D$8</f>
        <v>1.6170000000000002</v>
      </c>
      <c r="K86" s="6">
        <f>$D$11*$D$9/2*F86^2*$D$10</f>
        <v>0.14493086884507125</v>
      </c>
      <c r="L86" s="7">
        <f t="shared" si="19"/>
        <v>-0.0969745987098662</v>
      </c>
      <c r="M86" s="7">
        <f t="shared" si="20"/>
        <v>-1.509292600304122</v>
      </c>
      <c r="N86" s="7">
        <f t="shared" si="21"/>
        <v>-0.02350899362663423</v>
      </c>
      <c r="O86" s="7">
        <f t="shared" si="22"/>
        <v>-0.3658891152252417</v>
      </c>
      <c r="P86" s="6">
        <f t="shared" si="23"/>
        <v>0.26802310568552995</v>
      </c>
      <c r="Q86" s="6">
        <f t="shared" si="24"/>
        <v>-0.29768694231126464</v>
      </c>
    </row>
    <row r="87" spans="3:17" ht="12.75">
      <c r="C87" s="6">
        <f t="shared" si="13"/>
        <v>2.4800000000000013</v>
      </c>
      <c r="D87" s="6">
        <f t="shared" si="14"/>
        <v>6.677068648511615</v>
      </c>
      <c r="E87" s="6">
        <f t="shared" si="15"/>
        <v>-7.808062673006857</v>
      </c>
      <c r="F87" s="6">
        <f t="shared" si="16"/>
        <v>10.273708602181577</v>
      </c>
      <c r="G87" s="6">
        <f t="shared" si="17"/>
        <v>18.330563159347737</v>
      </c>
      <c r="H87" s="6">
        <f t="shared" si="18"/>
        <v>11.608134296254983</v>
      </c>
      <c r="I87" s="30">
        <f t="shared" si="0"/>
        <v>-0.863319724978789</v>
      </c>
      <c r="J87" s="7">
        <f>$D$12*$D$8</f>
        <v>1.6170000000000002</v>
      </c>
      <c r="K87" s="6">
        <f>$D$11*$D$9/2*F87^2*$D$10</f>
        <v>0.15254047192008194</v>
      </c>
      <c r="L87" s="7">
        <f t="shared" si="19"/>
        <v>-0.09913880587098475</v>
      </c>
      <c r="M87" s="7">
        <f t="shared" si="20"/>
        <v>-1.5010685860343433</v>
      </c>
      <c r="N87" s="7">
        <f t="shared" si="21"/>
        <v>-0.024033649908117516</v>
      </c>
      <c r="O87" s="7">
        <f t="shared" si="22"/>
        <v>-0.3638954147962044</v>
      </c>
      <c r="P87" s="6">
        <f t="shared" si="23"/>
        <v>0.2670827459404646</v>
      </c>
      <c r="Q87" s="6">
        <f t="shared" si="24"/>
        <v>-0.3123225069202743</v>
      </c>
    </row>
    <row r="88" spans="3:17" ht="12.75">
      <c r="C88" s="6">
        <f t="shared" si="13"/>
        <v>2.5200000000000014</v>
      </c>
      <c r="D88" s="6">
        <f t="shared" si="14"/>
        <v>6.653034998603498</v>
      </c>
      <c r="E88" s="6">
        <f t="shared" si="15"/>
        <v>-8.17195808780306</v>
      </c>
      <c r="F88" s="6">
        <f t="shared" si="16"/>
        <v>10.537730955070588</v>
      </c>
      <c r="G88" s="6">
        <f t="shared" si="17"/>
        <v>18.5976459052882</v>
      </c>
      <c r="H88" s="6">
        <f t="shared" si="18"/>
        <v>11.295811789334708</v>
      </c>
      <c r="I88" s="30">
        <f t="shared" si="0"/>
        <v>-0.8874988107785197</v>
      </c>
      <c r="J88" s="7">
        <f>$D$12*$D$8</f>
        <v>1.6170000000000002</v>
      </c>
      <c r="K88" s="6">
        <f>$D$11*$D$9/2*F88^2*$D$10</f>
        <v>0.16048143940510584</v>
      </c>
      <c r="L88" s="7">
        <f t="shared" si="19"/>
        <v>-0.10132054400901941</v>
      </c>
      <c r="M88" s="7">
        <f t="shared" si="20"/>
        <v>-1.4925474397400722</v>
      </c>
      <c r="N88" s="7">
        <f t="shared" si="21"/>
        <v>-0.02456255612339864</v>
      </c>
      <c r="O88" s="7">
        <f t="shared" si="22"/>
        <v>-0.3618296823612296</v>
      </c>
      <c r="P88" s="6">
        <f t="shared" si="23"/>
        <v>0.2661213999441399</v>
      </c>
      <c r="Q88" s="6">
        <f t="shared" si="24"/>
        <v>-0.3268783235121224</v>
      </c>
    </row>
    <row r="89" spans="3:17" ht="12.75">
      <c r="C89" s="6">
        <f t="shared" si="13"/>
        <v>2.5600000000000014</v>
      </c>
      <c r="D89" s="6">
        <f t="shared" si="14"/>
        <v>6.628472442480099</v>
      </c>
      <c r="E89" s="6">
        <f t="shared" si="15"/>
        <v>-8.53378777016429</v>
      </c>
      <c r="F89" s="6">
        <f t="shared" si="16"/>
        <v>10.805655029979611</v>
      </c>
      <c r="G89" s="6">
        <f t="shared" si="17"/>
        <v>18.86376730523234</v>
      </c>
      <c r="H89" s="6">
        <f t="shared" si="18"/>
        <v>10.968933465822586</v>
      </c>
      <c r="I89" s="30">
        <f t="shared" si="0"/>
        <v>-0.910404620480229</v>
      </c>
      <c r="J89" s="7">
        <f>$D$12*$D$8</f>
        <v>1.6170000000000002</v>
      </c>
      <c r="K89" s="6">
        <f>$D$11*$D$9/2*F89^2*$D$10</f>
        <v>0.1687457314701961</v>
      </c>
      <c r="L89" s="7">
        <f t="shared" si="19"/>
        <v>-0.10351306123812579</v>
      </c>
      <c r="M89" s="7">
        <f t="shared" si="20"/>
        <v>-1.4837327195350505</v>
      </c>
      <c r="N89" s="7">
        <f t="shared" si="21"/>
        <v>-0.025094075451666857</v>
      </c>
      <c r="O89" s="7">
        <f t="shared" si="22"/>
        <v>-0.3596927804933456</v>
      </c>
      <c r="P89" s="6">
        <f t="shared" si="23"/>
        <v>0.26513889769920396</v>
      </c>
      <c r="Q89" s="6">
        <f t="shared" si="24"/>
        <v>-0.3413515108065716</v>
      </c>
    </row>
    <row r="90" spans="3:17" ht="12.75">
      <c r="C90" s="6">
        <f t="shared" si="13"/>
        <v>2.6000000000000014</v>
      </c>
      <c r="D90" s="6">
        <f t="shared" si="14"/>
        <v>6.603378367028433</v>
      </c>
      <c r="E90" s="6">
        <f t="shared" si="15"/>
        <v>-8.893480550657635</v>
      </c>
      <c r="F90" s="6">
        <f t="shared" si="16"/>
        <v>11.076940108309005</v>
      </c>
      <c r="G90" s="6">
        <f t="shared" si="17"/>
        <v>19.128906202931542</v>
      </c>
      <c r="H90" s="6">
        <f t="shared" si="18"/>
        <v>10.627581955016014</v>
      </c>
      <c r="I90" s="30">
        <f aca="true" t="shared" si="25" ref="I90:I126">ATAN(E90/D90)</f>
        <v>-0.932114765902419</v>
      </c>
      <c r="J90" s="7">
        <f>$D$12*$D$8</f>
        <v>1.6170000000000002</v>
      </c>
      <c r="K90" s="6">
        <f>$D$11*$D$9/2*F90^2*$D$10</f>
        <v>0.1773251001412241</v>
      </c>
      <c r="L90" s="7">
        <f t="shared" si="19"/>
        <v>-0.10571012560818703</v>
      </c>
      <c r="M90" s="7">
        <f t="shared" si="20"/>
        <v>-1.47462879334642</v>
      </c>
      <c r="N90" s="7">
        <f t="shared" si="21"/>
        <v>-0.02562669711713625</v>
      </c>
      <c r="O90" s="7">
        <f t="shared" si="22"/>
        <v>-0.3574857680839806</v>
      </c>
      <c r="P90" s="6">
        <f t="shared" si="23"/>
        <v>0.2641351346811373</v>
      </c>
      <c r="Q90" s="6">
        <f t="shared" si="24"/>
        <v>-0.3557392220263054</v>
      </c>
    </row>
    <row r="91" spans="3:17" ht="12.75">
      <c r="C91" s="6">
        <f t="shared" si="13"/>
        <v>2.6400000000000015</v>
      </c>
      <c r="D91" s="6">
        <f t="shared" si="14"/>
        <v>6.577751669911296</v>
      </c>
      <c r="E91" s="6">
        <f t="shared" si="15"/>
        <v>-9.250966318741616</v>
      </c>
      <c r="F91" s="6">
        <f t="shared" si="16"/>
        <v>11.351087827231039</v>
      </c>
      <c r="G91" s="6">
        <f t="shared" si="17"/>
        <v>19.39304133761268</v>
      </c>
      <c r="H91" s="6">
        <f t="shared" si="18"/>
        <v>10.27184273298971</v>
      </c>
      <c r="I91" s="30">
        <f t="shared" si="25"/>
        <v>-0.9527033101754927</v>
      </c>
      <c r="J91" s="7">
        <f>$D$12*$D$8</f>
        <v>1.6170000000000002</v>
      </c>
      <c r="K91" s="6">
        <f>$D$11*$D$9/2*F91^2*$D$10</f>
        <v>0.18621110044407102</v>
      </c>
      <c r="L91" s="7">
        <f t="shared" si="19"/>
        <v>-0.10790599064554995</v>
      </c>
      <c r="M91" s="7">
        <f t="shared" si="20"/>
        <v>-1.4652407462083636</v>
      </c>
      <c r="N91" s="7">
        <f t="shared" si="21"/>
        <v>-0.026159028035284835</v>
      </c>
      <c r="O91" s="7">
        <f t="shared" si="22"/>
        <v>-0.3552098778686942</v>
      </c>
      <c r="P91" s="6">
        <f t="shared" si="23"/>
        <v>0.2631100667964519</v>
      </c>
      <c r="Q91" s="6">
        <f t="shared" si="24"/>
        <v>-0.37003865274966463</v>
      </c>
    </row>
    <row r="92" spans="3:17" ht="12.75">
      <c r="C92" s="6">
        <f t="shared" si="13"/>
        <v>2.6800000000000015</v>
      </c>
      <c r="D92" s="6">
        <f t="shared" si="14"/>
        <v>6.551592641876011</v>
      </c>
      <c r="E92" s="6">
        <f t="shared" si="15"/>
        <v>-9.60617619661031</v>
      </c>
      <c r="F92" s="6">
        <f t="shared" si="16"/>
        <v>11.627638937695236</v>
      </c>
      <c r="G92" s="6">
        <f t="shared" si="17"/>
        <v>19.65615140440913</v>
      </c>
      <c r="H92" s="6">
        <f t="shared" si="18"/>
        <v>9.901804080240044</v>
      </c>
      <c r="I92" s="30">
        <f t="shared" si="25"/>
        <v>-0.9722405023260786</v>
      </c>
      <c r="J92" s="7">
        <f>$D$12*$D$8</f>
        <v>1.6170000000000002</v>
      </c>
      <c r="K92" s="6">
        <f>$D$11*$D$9/2*F92^2*$D$10</f>
        <v>0.1953951023767056</v>
      </c>
      <c r="L92" s="7">
        <f t="shared" si="19"/>
        <v>-0.11009536173674637</v>
      </c>
      <c r="M92" s="7">
        <f t="shared" si="20"/>
        <v>-1.455574297719173</v>
      </c>
      <c r="N92" s="7">
        <f t="shared" si="21"/>
        <v>-0.026689784663453665</v>
      </c>
      <c r="O92" s="7">
        <f t="shared" si="22"/>
        <v>-0.35286649641676915</v>
      </c>
      <c r="P92" s="6">
        <f t="shared" si="23"/>
        <v>0.26206370567504045</v>
      </c>
      <c r="Q92" s="6">
        <f t="shared" si="24"/>
        <v>-0.3842470478644124</v>
      </c>
    </row>
    <row r="93" spans="3:17" ht="12.75">
      <c r="C93" s="6">
        <f t="shared" si="13"/>
        <v>2.7200000000000015</v>
      </c>
      <c r="D93" s="6">
        <f t="shared" si="14"/>
        <v>6.524902857212558</v>
      </c>
      <c r="E93" s="6">
        <f t="shared" si="15"/>
        <v>-9.95904269302708</v>
      </c>
      <c r="F93" s="6">
        <f t="shared" si="16"/>
        <v>11.906170192702467</v>
      </c>
      <c r="G93" s="6">
        <f t="shared" si="17"/>
        <v>19.91821511008417</v>
      </c>
      <c r="H93" s="6">
        <f t="shared" si="18"/>
        <v>9.517557032375631</v>
      </c>
      <c r="I93" s="30">
        <f t="shared" si="25"/>
        <v>-0.9907926521395339</v>
      </c>
      <c r="J93" s="7">
        <f>$D$12*$D$8</f>
        <v>1.6170000000000002</v>
      </c>
      <c r="K93" s="6">
        <f>$D$11*$D$9/2*F93^2*$D$10</f>
        <v>0.2048683035810783</v>
      </c>
      <c r="L93" s="7">
        <f t="shared" si="19"/>
        <v>-0.11227336395777258</v>
      </c>
      <c r="M93" s="7">
        <f t="shared" si="20"/>
        <v>-1.4456357284677044</v>
      </c>
      <c r="N93" s="7">
        <f t="shared" si="21"/>
        <v>-0.02721778520188426</v>
      </c>
      <c r="O93" s="7">
        <f t="shared" si="22"/>
        <v>-0.3504571462952011</v>
      </c>
      <c r="P93" s="6">
        <f t="shared" si="23"/>
        <v>0.26099611428850233</v>
      </c>
      <c r="Q93" s="6">
        <f t="shared" si="24"/>
        <v>-0.3983617077210832</v>
      </c>
    </row>
    <row r="94" spans="3:17" ht="12.75">
      <c r="C94" s="6">
        <f t="shared" si="13"/>
        <v>2.7600000000000016</v>
      </c>
      <c r="D94" s="6">
        <f t="shared" si="14"/>
        <v>6.497685072010674</v>
      </c>
      <c r="E94" s="6">
        <f t="shared" si="15"/>
        <v>-10.30949983932228</v>
      </c>
      <c r="F94" s="6">
        <f t="shared" si="16"/>
        <v>12.18629140600275</v>
      </c>
      <c r="G94" s="6">
        <f t="shared" si="17"/>
        <v>20.179211224372672</v>
      </c>
      <c r="H94" s="6">
        <f t="shared" si="18"/>
        <v>9.119195324654548</v>
      </c>
      <c r="I94" s="30">
        <f t="shared" si="25"/>
        <v>-1.0084221104628641</v>
      </c>
      <c r="J94" s="7">
        <f>$D$12*$D$8</f>
        <v>1.6170000000000002</v>
      </c>
      <c r="K94" s="6">
        <f>$D$11*$D$9/2*F94^2*$D$10</f>
        <v>0.21462174259766628</v>
      </c>
      <c r="L94" s="7">
        <f t="shared" si="19"/>
        <v>-0.11443551171924594</v>
      </c>
      <c r="M94" s="7">
        <f t="shared" si="20"/>
        <v>-1.435431814314255</v>
      </c>
      <c r="N94" s="7">
        <f t="shared" si="21"/>
        <v>-0.027741942234968713</v>
      </c>
      <c r="O94" s="7">
        <f t="shared" si="22"/>
        <v>-0.3479834701367891</v>
      </c>
      <c r="P94" s="6">
        <f t="shared" si="23"/>
        <v>0.25990740288042696</v>
      </c>
      <c r="Q94" s="6">
        <f t="shared" si="24"/>
        <v>-0.4123799935728912</v>
      </c>
    </row>
    <row r="95" spans="3:17" ht="12.75">
      <c r="C95" s="6">
        <f t="shared" si="13"/>
        <v>2.8000000000000016</v>
      </c>
      <c r="D95" s="6">
        <f t="shared" si="14"/>
        <v>6.469943129775705</v>
      </c>
      <c r="E95" s="6">
        <f t="shared" si="15"/>
        <v>-10.657483309459069</v>
      </c>
      <c r="F95" s="6">
        <f t="shared" si="16"/>
        <v>12.46764270397297</v>
      </c>
      <c r="G95" s="6">
        <f t="shared" si="17"/>
        <v>20.439118627253098</v>
      </c>
      <c r="H95" s="6">
        <f t="shared" si="18"/>
        <v>8.706815331081657</v>
      </c>
      <c r="I95" s="30">
        <f t="shared" si="25"/>
        <v>-1.0251873268543872</v>
      </c>
      <c r="J95" s="7">
        <f>$D$12*$D$8</f>
        <v>1.6170000000000002</v>
      </c>
      <c r="K95" s="6">
        <f>$D$11*$D$9/2*F95^2*$D$10</f>
        <v>0.22464631259531762</v>
      </c>
      <c r="L95" s="7">
        <f t="shared" si="19"/>
        <v>-0.11657768042569593</v>
      </c>
      <c r="M95" s="7">
        <f t="shared" si="20"/>
        <v>-1.4249697675124113</v>
      </c>
      <c r="N95" s="7">
        <f t="shared" si="21"/>
        <v>-0.02826125586077477</v>
      </c>
      <c r="O95" s="7">
        <f t="shared" si="22"/>
        <v>-0.3454472163666451</v>
      </c>
      <c r="P95" s="6">
        <f t="shared" si="23"/>
        <v>0.25879772519102817</v>
      </c>
      <c r="Q95" s="6">
        <f t="shared" si="24"/>
        <v>-0.42629933237836276</v>
      </c>
    </row>
    <row r="96" spans="3:17" ht="12.75">
      <c r="C96" s="6">
        <f t="shared" si="13"/>
        <v>2.8400000000000016</v>
      </c>
      <c r="D96" s="6">
        <f t="shared" si="14"/>
        <v>6.44168187391493</v>
      </c>
      <c r="E96" s="6">
        <f t="shared" si="15"/>
        <v>-11.002930525825715</v>
      </c>
      <c r="F96" s="6">
        <f t="shared" si="16"/>
        <v>12.749891980753072</v>
      </c>
      <c r="G96" s="6">
        <f t="shared" si="17"/>
        <v>20.697916352444125</v>
      </c>
      <c r="H96" s="6">
        <f t="shared" si="18"/>
        <v>8.280515998703294</v>
      </c>
      <c r="I96" s="30">
        <f t="shared" si="25"/>
        <v>-1.0411429622832662</v>
      </c>
      <c r="J96" s="7">
        <f>$D$12*$D$8</f>
        <v>1.6170000000000002</v>
      </c>
      <c r="K96" s="6">
        <f>$D$11*$D$9/2*F96^2*$D$10</f>
        <v>0.23493277547784283</v>
      </c>
      <c r="L96" s="7">
        <f t="shared" si="19"/>
        <v>-0.1186960802231643</v>
      </c>
      <c r="M96" s="7">
        <f t="shared" si="20"/>
        <v>-1.4142571837687496</v>
      </c>
      <c r="N96" s="7">
        <f t="shared" si="21"/>
        <v>-0.028774807326827707</v>
      </c>
      <c r="O96" s="7">
        <f t="shared" si="22"/>
        <v>-0.3428502263681817</v>
      </c>
      <c r="P96" s="6">
        <f t="shared" si="23"/>
        <v>0.2576672749565972</v>
      </c>
      <c r="Q96" s="6">
        <f t="shared" si="24"/>
        <v>-0.4401172210330286</v>
      </c>
    </row>
    <row r="97" spans="3:17" ht="12.75">
      <c r="C97" s="6">
        <f t="shared" si="13"/>
        <v>2.8800000000000017</v>
      </c>
      <c r="D97" s="6">
        <f t="shared" si="14"/>
        <v>6.412907066588102</v>
      </c>
      <c r="E97" s="6">
        <f t="shared" si="15"/>
        <v>-11.345780752193896</v>
      </c>
      <c r="F97" s="6">
        <f t="shared" si="16"/>
        <v>13.03273255773896</v>
      </c>
      <c r="G97" s="6">
        <f t="shared" si="17"/>
        <v>20.95558362740072</v>
      </c>
      <c r="H97" s="6">
        <f t="shared" si="18"/>
        <v>7.8403987776702655</v>
      </c>
      <c r="I97" s="30">
        <f t="shared" si="25"/>
        <v>-1.0563400394407971</v>
      </c>
      <c r="J97" s="7">
        <f>$D$12*$D$8</f>
        <v>1.6170000000000002</v>
      </c>
      <c r="K97" s="6">
        <f>$D$11*$D$9/2*F97^2*$D$10</f>
        <v>0.24547177627671682</v>
      </c>
      <c r="L97" s="7">
        <f t="shared" si="19"/>
        <v>-0.12078723182254847</v>
      </c>
      <c r="M97" s="7">
        <f t="shared" si="20"/>
        <v>-1.403301994447556</v>
      </c>
      <c r="N97" s="7">
        <f t="shared" si="21"/>
        <v>-0.029281753169102656</v>
      </c>
      <c r="O97" s="7">
        <f t="shared" si="22"/>
        <v>-0.3401944228963772</v>
      </c>
      <c r="P97" s="6">
        <f t="shared" si="23"/>
        <v>0.25651628266352405</v>
      </c>
      <c r="Q97" s="6">
        <f t="shared" si="24"/>
        <v>-0.45383123008775583</v>
      </c>
    </row>
    <row r="98" spans="3:17" ht="12.75">
      <c r="C98" s="6">
        <f t="shared" si="13"/>
        <v>2.9200000000000017</v>
      </c>
      <c r="D98" s="6">
        <f t="shared" si="14"/>
        <v>6.3836253134189995</v>
      </c>
      <c r="E98" s="6">
        <f t="shared" si="15"/>
        <v>-11.685975175090274</v>
      </c>
      <c r="F98" s="6">
        <f t="shared" si="16"/>
        <v>13.315881042385065</v>
      </c>
      <c r="G98" s="6">
        <f t="shared" si="17"/>
        <v>21.212099910064243</v>
      </c>
      <c r="H98" s="6">
        <f t="shared" si="18"/>
        <v>7.386567547582509</v>
      </c>
      <c r="I98" s="30">
        <f t="shared" si="25"/>
        <v>-1.0708261172183253</v>
      </c>
      <c r="J98" s="7">
        <f>$D$12*$D$8</f>
        <v>1.6170000000000002</v>
      </c>
      <c r="K98" s="6">
        <f>$D$11*$D$9/2*F98^2*$D$10</f>
        <v>0.25625385774638787</v>
      </c>
      <c r="L98" s="7">
        <f t="shared" si="19"/>
        <v>-0.12284794432784395</v>
      </c>
      <c r="M98" s="7">
        <f t="shared" si="20"/>
        <v>-1.3921124232325652</v>
      </c>
      <c r="N98" s="7">
        <f t="shared" si="21"/>
        <v>-0.029781319837053077</v>
      </c>
      <c r="O98" s="7">
        <f t="shared" si="22"/>
        <v>-0.337481799571531</v>
      </c>
      <c r="P98" s="6">
        <f t="shared" si="23"/>
        <v>0.25534501253676</v>
      </c>
      <c r="Q98" s="6">
        <f t="shared" si="24"/>
        <v>-0.46743900700361096</v>
      </c>
    </row>
    <row r="99" spans="3:17" ht="12.75">
      <c r="C99" s="6">
        <f aca="true" t="shared" si="26" ref="C99:C126">C98+$D$13</f>
        <v>2.9600000000000017</v>
      </c>
      <c r="D99" s="6">
        <f aca="true" t="shared" si="27" ref="D99:D126">D98+N98</f>
        <v>6.353843993581947</v>
      </c>
      <c r="E99" s="6">
        <f aca="true" t="shared" si="28" ref="E99:E126">E98+O98</f>
        <v>-12.023456974661805</v>
      </c>
      <c r="F99" s="6">
        <f aca="true" t="shared" si="29" ref="F99:F126">SQRT(D99^2+E99^2)</f>
        <v>13.599075377257124</v>
      </c>
      <c r="G99" s="6">
        <f aca="true" t="shared" si="30" ref="G99:G126">G98+P98</f>
        <v>21.467444922601004</v>
      </c>
      <c r="H99" s="6">
        <f aca="true" t="shared" si="31" ref="H99:H126">H98+Q98</f>
        <v>6.919128540578899</v>
      </c>
      <c r="I99" s="30">
        <f t="shared" si="25"/>
        <v>-1.0846454791359639</v>
      </c>
      <c r="J99" s="7">
        <f>$D$12*$D$8</f>
        <v>1.6170000000000002</v>
      </c>
      <c r="K99" s="6">
        <f>$D$11*$D$9/2*F99^2*$D$10</f>
        <v>0.2672694750851503</v>
      </c>
      <c r="L99" s="7">
        <f aca="true" t="shared" si="32" ref="L99:L126">(-K99)*COS(I99)</f>
        <v>-0.1248752949614211</v>
      </c>
      <c r="M99" s="7">
        <f aca="true" t="shared" si="33" ref="M99:M126">(-K99)*SIN(I99)-J99</f>
        <v>-1.3806969466541117</v>
      </c>
      <c r="N99" s="7">
        <f aca="true" t="shared" si="34" ref="N99:N126">L99/($D$12)*$D$13</f>
        <v>-0.030272798778526323</v>
      </c>
      <c r="O99" s="7">
        <f aca="true" t="shared" si="35" ref="O99:O126">(M99/$D$12)*$D$13</f>
        <v>-0.33471441131008767</v>
      </c>
      <c r="P99" s="6">
        <f aca="true" t="shared" si="36" ref="P99:P126">D99*$D$13</f>
        <v>0.25415375974327786</v>
      </c>
      <c r="Q99" s="6">
        <f aca="true" t="shared" si="37" ref="Q99:Q126">E99*$D$13</f>
        <v>-0.48093827898647223</v>
      </c>
    </row>
    <row r="100" spans="3:17" ht="12.75">
      <c r="C100" s="6">
        <f t="shared" si="26"/>
        <v>3.0000000000000018</v>
      </c>
      <c r="D100" s="6">
        <f t="shared" si="27"/>
        <v>6.323571194803421</v>
      </c>
      <c r="E100" s="6">
        <f t="shared" si="28"/>
        <v>-12.358171385971893</v>
      </c>
      <c r="F100" s="6">
        <f t="shared" si="29"/>
        <v>13.88207306783832</v>
      </c>
      <c r="G100" s="6">
        <f t="shared" si="30"/>
        <v>21.721598682344283</v>
      </c>
      <c r="H100" s="6">
        <f t="shared" si="31"/>
        <v>6.4381902615924265</v>
      </c>
      <c r="I100" s="30">
        <f t="shared" si="25"/>
        <v>-1.0978393280827996</v>
      </c>
      <c r="J100" s="7">
        <f>$D$12*$D$8</f>
        <v>1.6170000000000002</v>
      </c>
      <c r="K100" s="6">
        <f>$D$11*$D$9/2*F100^2*$D$10</f>
        <v>0.27850901071042816</v>
      </c>
      <c r="L100" s="7">
        <f t="shared" si="32"/>
        <v>-0.1268666105570287</v>
      </c>
      <c r="M100" s="7">
        <f t="shared" si="33"/>
        <v>-1.3690642579766432</v>
      </c>
      <c r="N100" s="7">
        <f t="shared" si="34"/>
        <v>-0.030755541953219074</v>
      </c>
      <c r="O100" s="7">
        <f t="shared" si="35"/>
        <v>-0.3318943655700953</v>
      </c>
      <c r="P100" s="6">
        <f t="shared" si="36"/>
        <v>0.2529428477921368</v>
      </c>
      <c r="Q100" s="6">
        <f t="shared" si="37"/>
        <v>-0.4943268554388757</v>
      </c>
    </row>
    <row r="101" spans="3:17" ht="12.75">
      <c r="C101" s="6">
        <f t="shared" si="26"/>
        <v>3.040000000000002</v>
      </c>
      <c r="D101" s="6">
        <f t="shared" si="27"/>
        <v>6.2928156528502015</v>
      </c>
      <c r="E101" s="6">
        <f t="shared" si="28"/>
        <v>-12.690065751541988</v>
      </c>
      <c r="F101" s="6">
        <f t="shared" si="29"/>
        <v>14.164649576294341</v>
      </c>
      <c r="G101" s="6">
        <f t="shared" si="30"/>
        <v>21.97454153013642</v>
      </c>
      <c r="H101" s="6">
        <f t="shared" si="31"/>
        <v>5.943863406153551</v>
      </c>
      <c r="I101" s="30">
        <f t="shared" si="25"/>
        <v>-1.1104459817606698</v>
      </c>
      <c r="J101" s="7">
        <f>$D$12*$D$8</f>
        <v>1.6170000000000002</v>
      </c>
      <c r="K101" s="6">
        <f>$D$11*$D$9/2*F101^2*$D$10</f>
        <v>0.2899627890227247</v>
      </c>
      <c r="L101" s="7">
        <f t="shared" si="32"/>
        <v>-0.12881945068094397</v>
      </c>
      <c r="M101" s="7">
        <f t="shared" si="33"/>
        <v>-1.357223234017942</v>
      </c>
      <c r="N101" s="7">
        <f t="shared" si="34"/>
        <v>-0.0312289577408349</v>
      </c>
      <c r="O101" s="7">
        <f t="shared" si="35"/>
        <v>-0.3290238143073799</v>
      </c>
      <c r="P101" s="6">
        <f t="shared" si="36"/>
        <v>0.2517126261140081</v>
      </c>
      <c r="Q101" s="6">
        <f t="shared" si="37"/>
        <v>-0.5076026300616795</v>
      </c>
    </row>
    <row r="102" spans="3:17" ht="12.75">
      <c r="C102" s="6">
        <f t="shared" si="26"/>
        <v>3.080000000000002</v>
      </c>
      <c r="D102" s="6">
        <f t="shared" si="27"/>
        <v>6.261586695109367</v>
      </c>
      <c r="E102" s="6">
        <f t="shared" si="28"/>
        <v>-13.019089565849368</v>
      </c>
      <c r="F102" s="6">
        <f t="shared" si="29"/>
        <v>14.446596867912474</v>
      </c>
      <c r="G102" s="6">
        <f t="shared" si="30"/>
        <v>22.226254156250427</v>
      </c>
      <c r="H102" s="6">
        <f t="shared" si="31"/>
        <v>5.4362607760918715</v>
      </c>
      <c r="I102" s="30">
        <f t="shared" si="25"/>
        <v>-1.122501064807871</v>
      </c>
      <c r="J102" s="7">
        <f>$D$12*$D$8</f>
        <v>1.6170000000000002</v>
      </c>
      <c r="K102" s="6">
        <f>$D$11*$D$9/2*F102^2*$D$10</f>
        <v>0.3016210910974878</v>
      </c>
      <c r="L102" s="7">
        <f t="shared" si="32"/>
        <v>-0.1307315922392251</v>
      </c>
      <c r="M102" s="7">
        <f t="shared" si="33"/>
        <v>-1.3451829045379302</v>
      </c>
      <c r="N102" s="7">
        <f t="shared" si="34"/>
        <v>-0.03169250720950911</v>
      </c>
      <c r="O102" s="7">
        <f t="shared" si="35"/>
        <v>-0.3261049465546498</v>
      </c>
      <c r="P102" s="6">
        <f t="shared" si="36"/>
        <v>0.2504634678043747</v>
      </c>
      <c r="Q102" s="6">
        <f t="shared" si="37"/>
        <v>-0.5207635826339747</v>
      </c>
    </row>
    <row r="103" spans="3:17" ht="12.75">
      <c r="C103" s="6">
        <f t="shared" si="26"/>
        <v>3.120000000000002</v>
      </c>
      <c r="D103" s="6">
        <f t="shared" si="27"/>
        <v>6.229894187899857</v>
      </c>
      <c r="E103" s="6">
        <f t="shared" si="28"/>
        <v>-13.345194512404019</v>
      </c>
      <c r="F103" s="6">
        <f t="shared" si="29"/>
        <v>14.727722096995405</v>
      </c>
      <c r="G103" s="6">
        <f t="shared" si="30"/>
        <v>22.4767176240548</v>
      </c>
      <c r="H103" s="6">
        <f t="shared" si="31"/>
        <v>4.915497193457897</v>
      </c>
      <c r="I103" s="30">
        <f t="shared" si="25"/>
        <v>-1.1340376948018942</v>
      </c>
      <c r="J103" s="7">
        <f>$D$12*$D$8</f>
        <v>1.6170000000000002</v>
      </c>
      <c r="K103" s="6">
        <f>$D$11*$D$9/2*F103^2*$D$10</f>
        <v>0.3134741692488025</v>
      </c>
      <c r="L103" s="7">
        <f t="shared" si="32"/>
        <v>-0.13260101543186117</v>
      </c>
      <c r="M103" s="7">
        <f t="shared" si="33"/>
        <v>-1.3329524238922885</v>
      </c>
      <c r="N103" s="7">
        <f t="shared" si="34"/>
        <v>-0.03214570071075422</v>
      </c>
      <c r="O103" s="7">
        <f t="shared" si="35"/>
        <v>-0.3231399815496457</v>
      </c>
      <c r="P103" s="6">
        <f t="shared" si="36"/>
        <v>0.2491957675159943</v>
      </c>
      <c r="Q103" s="6">
        <f t="shared" si="37"/>
        <v>-0.5338077804961607</v>
      </c>
    </row>
    <row r="104" spans="3:17" ht="12.75">
      <c r="C104" s="6">
        <f t="shared" si="26"/>
        <v>3.160000000000002</v>
      </c>
      <c r="D104" s="6">
        <f t="shared" si="27"/>
        <v>6.197748487189103</v>
      </c>
      <c r="E104" s="6">
        <f t="shared" si="28"/>
        <v>-13.668334493953665</v>
      </c>
      <c r="F104" s="6">
        <f t="shared" si="29"/>
        <v>15.007846419425354</v>
      </c>
      <c r="G104" s="6">
        <f t="shared" si="30"/>
        <v>22.725913391570796</v>
      </c>
      <c r="H104" s="6">
        <f t="shared" si="31"/>
        <v>4.3816894129617365</v>
      </c>
      <c r="I104" s="30">
        <f t="shared" si="25"/>
        <v>-1.1450866602741128</v>
      </c>
      <c r="J104" s="7">
        <f>$D$12*$D$8</f>
        <v>1.6170000000000002</v>
      </c>
      <c r="K104" s="6">
        <f>$D$11*$D$9/2*F104^2*$D$10</f>
        <v>0.3255122614131848</v>
      </c>
      <c r="L104" s="7">
        <f t="shared" si="32"/>
        <v>-0.1344258909208852</v>
      </c>
      <c r="M104" s="7">
        <f t="shared" si="33"/>
        <v>-1.3205410446951356</v>
      </c>
      <c r="N104" s="7">
        <f t="shared" si="34"/>
        <v>-0.032588094768699435</v>
      </c>
      <c r="O104" s="7">
        <f t="shared" si="35"/>
        <v>-0.32013116235033584</v>
      </c>
      <c r="P104" s="6">
        <f t="shared" si="36"/>
        <v>0.24790993948756412</v>
      </c>
      <c r="Q104" s="6">
        <f t="shared" si="37"/>
        <v>-0.5467333797581466</v>
      </c>
    </row>
    <row r="105" spans="3:17" ht="12.75">
      <c r="C105" s="6">
        <f t="shared" si="26"/>
        <v>3.200000000000002</v>
      </c>
      <c r="D105" s="6">
        <f t="shared" si="27"/>
        <v>6.165160392420404</v>
      </c>
      <c r="E105" s="6">
        <f t="shared" si="28"/>
        <v>-13.988465656304001</v>
      </c>
      <c r="F105" s="6">
        <f t="shared" si="29"/>
        <v>15.286803919782114</v>
      </c>
      <c r="G105" s="6">
        <f t="shared" si="30"/>
        <v>22.97382333105836</v>
      </c>
      <c r="H105" s="6">
        <f t="shared" si="31"/>
        <v>3.83495603320359</v>
      </c>
      <c r="I105" s="30">
        <f t="shared" si="25"/>
        <v>-1.155676589574609</v>
      </c>
      <c r="J105" s="7">
        <f>$D$12*$D$8</f>
        <v>1.6170000000000002</v>
      </c>
      <c r="K105" s="6">
        <f>$D$11*$D$9/2*F105^2*$D$10</f>
        <v>0.33772560530588025</v>
      </c>
      <c r="L105" s="7">
        <f t="shared" si="32"/>
        <v>-0.13620456808787904</v>
      </c>
      <c r="M105" s="7">
        <f t="shared" si="33"/>
        <v>-1.307958093276628</v>
      </c>
      <c r="N105" s="7">
        <f t="shared" si="34"/>
        <v>-0.03301928923342522</v>
      </c>
      <c r="O105" s="7">
        <f t="shared" si="35"/>
        <v>-0.31708074988524315</v>
      </c>
      <c r="P105" s="6">
        <f t="shared" si="36"/>
        <v>0.24660641569681616</v>
      </c>
      <c r="Q105" s="6">
        <f t="shared" si="37"/>
        <v>-0.5595386262521601</v>
      </c>
    </row>
    <row r="106" spans="3:17" ht="12.75">
      <c r="C106" s="6">
        <f t="shared" si="26"/>
        <v>3.240000000000002</v>
      </c>
      <c r="D106" s="6">
        <f t="shared" si="27"/>
        <v>6.132141103186979</v>
      </c>
      <c r="E106" s="6">
        <f t="shared" si="28"/>
        <v>-14.305546406189244</v>
      </c>
      <c r="F106" s="6">
        <f t="shared" si="29"/>
        <v>15.56444064170085</v>
      </c>
      <c r="G106" s="6">
        <f t="shared" si="30"/>
        <v>23.220429746755176</v>
      </c>
      <c r="H106" s="6">
        <f t="shared" si="31"/>
        <v>3.27541740695143</v>
      </c>
      <c r="I106" s="30">
        <f t="shared" si="25"/>
        <v>-1.1658341099513303</v>
      </c>
      <c r="J106" s="7">
        <f>$D$12*$D$8</f>
        <v>1.6170000000000002</v>
      </c>
      <c r="K106" s="6">
        <f>$D$11*$D$9/2*F106^2*$D$10</f>
        <v>0.35010445230598847</v>
      </c>
      <c r="L106" s="7">
        <f t="shared" si="32"/>
        <v>-0.13793556426578457</v>
      </c>
      <c r="M106" s="7">
        <f t="shared" si="33"/>
        <v>-1.2952129467564681</v>
      </c>
      <c r="N106" s="7">
        <f t="shared" si="34"/>
        <v>-0.033438924670493225</v>
      </c>
      <c r="O106" s="7">
        <f t="shared" si="35"/>
        <v>-0.3139910173955074</v>
      </c>
      <c r="P106" s="6">
        <f t="shared" si="36"/>
        <v>0.24528564412747916</v>
      </c>
      <c r="Q106" s="6">
        <f t="shared" si="37"/>
        <v>-0.5722218562475697</v>
      </c>
    </row>
    <row r="107" spans="3:17" ht="12.75">
      <c r="C107" s="6">
        <f t="shared" si="26"/>
        <v>3.280000000000002</v>
      </c>
      <c r="D107" s="6">
        <f t="shared" si="27"/>
        <v>6.098702178516485</v>
      </c>
      <c r="E107" s="6">
        <f t="shared" si="28"/>
        <v>-14.61953742358475</v>
      </c>
      <c r="F107" s="6">
        <f t="shared" si="29"/>
        <v>15.840613711022588</v>
      </c>
      <c r="G107" s="6">
        <f t="shared" si="30"/>
        <v>23.465715390882654</v>
      </c>
      <c r="H107" s="6">
        <f t="shared" si="31"/>
        <v>2.7031955507038603</v>
      </c>
      <c r="I107" s="30">
        <f t="shared" si="25"/>
        <v>-1.1755839965943626</v>
      </c>
      <c r="J107" s="7">
        <f>$D$12*$D$8</f>
        <v>1.6170000000000002</v>
      </c>
      <c r="K107" s="6">
        <f>$D$11*$D$9/2*F107^2*$D$10</f>
        <v>0.362639081030471</v>
      </c>
      <c r="L107" s="7">
        <f t="shared" si="32"/>
        <v>-0.13961755483986096</v>
      </c>
      <c r="M107" s="7">
        <f t="shared" si="33"/>
        <v>-1.2823150115837838</v>
      </c>
      <c r="N107" s="7">
        <f t="shared" si="34"/>
        <v>-0.03384667996117841</v>
      </c>
      <c r="O107" s="7">
        <f t="shared" si="35"/>
        <v>-0.31086424523243245</v>
      </c>
      <c r="P107" s="6">
        <f t="shared" si="36"/>
        <v>0.24394808714065944</v>
      </c>
      <c r="Q107" s="6">
        <f t="shared" si="37"/>
        <v>-0.58478149694339</v>
      </c>
    </row>
    <row r="108" spans="3:17" ht="12.75">
      <c r="C108" s="6">
        <f t="shared" si="26"/>
        <v>3.320000000000002</v>
      </c>
      <c r="D108" s="6">
        <f t="shared" si="27"/>
        <v>6.064855498555307</v>
      </c>
      <c r="E108" s="6">
        <f t="shared" si="28"/>
        <v>-14.930401668817183</v>
      </c>
      <c r="F108" s="6">
        <f t="shared" si="29"/>
        <v>16.115190542174034</v>
      </c>
      <c r="G108" s="6">
        <f t="shared" si="30"/>
        <v>23.709663478023312</v>
      </c>
      <c r="H108" s="6">
        <f t="shared" si="31"/>
        <v>2.1184140537604703</v>
      </c>
      <c r="I108" s="30">
        <f t="shared" si="25"/>
        <v>-1.1849493116750698</v>
      </c>
      <c r="J108" s="7">
        <f>$D$12*$D$8</f>
        <v>1.6170000000000002</v>
      </c>
      <c r="K108" s="6">
        <f>$D$11*$D$9/2*F108^2*$D$10</f>
        <v>0.3753198105606884</v>
      </c>
      <c r="L108" s="7">
        <f t="shared" si="32"/>
        <v>-0.1412493641225446</v>
      </c>
      <c r="M108" s="7">
        <f t="shared" si="33"/>
        <v>-1.2692737034184964</v>
      </c>
      <c r="N108" s="7">
        <f t="shared" si="34"/>
        <v>-0.034242270090313845</v>
      </c>
      <c r="O108" s="7">
        <f t="shared" si="35"/>
        <v>-0.30770271598024157</v>
      </c>
      <c r="P108" s="6">
        <f t="shared" si="36"/>
        <v>0.24259421994221228</v>
      </c>
      <c r="Q108" s="6">
        <f t="shared" si="37"/>
        <v>-0.5972160667526873</v>
      </c>
    </row>
    <row r="109" spans="3:17" ht="12.75">
      <c r="C109" s="6">
        <f t="shared" si="26"/>
        <v>3.360000000000002</v>
      </c>
      <c r="D109" s="6">
        <f t="shared" si="27"/>
        <v>6.030613228464993</v>
      </c>
      <c r="E109" s="6">
        <f t="shared" si="28"/>
        <v>-15.238104384797424</v>
      </c>
      <c r="F109" s="6">
        <f t="shared" si="29"/>
        <v>16.38804811908116</v>
      </c>
      <c r="G109" s="6">
        <f t="shared" si="30"/>
        <v>23.952257697965525</v>
      </c>
      <c r="H109" s="6">
        <f t="shared" si="31"/>
        <v>1.521197987007783</v>
      </c>
      <c r="I109" s="30">
        <f t="shared" si="25"/>
        <v>-1.193951533606379</v>
      </c>
      <c r="J109" s="7">
        <f>$D$12*$D$8</f>
        <v>1.6170000000000002</v>
      </c>
      <c r="K109" s="6">
        <f>$D$11*$D$9/2*F109^2*$D$10</f>
        <v>0.38813701328855676</v>
      </c>
      <c r="L109" s="7">
        <f t="shared" si="32"/>
        <v>-0.14282995691655936</v>
      </c>
      <c r="M109" s="7">
        <f t="shared" si="33"/>
        <v>-1.256098428249786</v>
      </c>
      <c r="N109" s="7">
        <f t="shared" si="34"/>
        <v>-0.03462544410098409</v>
      </c>
      <c r="O109" s="7">
        <f t="shared" si="35"/>
        <v>-0.304508709878736</v>
      </c>
      <c r="P109" s="6">
        <f t="shared" si="36"/>
        <v>0.24122452913859974</v>
      </c>
      <c r="Q109" s="6">
        <f t="shared" si="37"/>
        <v>-0.609524175391897</v>
      </c>
    </row>
    <row r="110" spans="3:17" ht="12.75">
      <c r="C110" s="6">
        <f t="shared" si="26"/>
        <v>3.400000000000002</v>
      </c>
      <c r="D110" s="6">
        <f t="shared" si="27"/>
        <v>5.99598778436401</v>
      </c>
      <c r="E110" s="6">
        <f t="shared" si="28"/>
        <v>-15.54261309467616</v>
      </c>
      <c r="F110" s="6">
        <f t="shared" si="29"/>
        <v>16.659072342751898</v>
      </c>
      <c r="G110" s="6">
        <f t="shared" si="30"/>
        <v>24.193482227104123</v>
      </c>
      <c r="H110" s="6">
        <f t="shared" si="31"/>
        <v>0.911673811615886</v>
      </c>
      <c r="I110" s="30">
        <f t="shared" si="25"/>
        <v>-1.2026106768844096</v>
      </c>
      <c r="J110" s="7">
        <f>$D$12*$D$8</f>
        <v>1.6170000000000002</v>
      </c>
      <c r="K110" s="6">
        <f>$D$11*$D$9/2*F110^2*$D$10</f>
        <v>0.4010811273527286</v>
      </c>
      <c r="L110" s="7">
        <f t="shared" si="32"/>
        <v>-0.14435843068970353</v>
      </c>
      <c r="M110" s="7">
        <f t="shared" si="33"/>
        <v>-1.2427985646642419</v>
      </c>
      <c r="N110" s="7">
        <f t="shared" si="34"/>
        <v>-0.03499598319750388</v>
      </c>
      <c r="O110" s="7">
        <f t="shared" si="35"/>
        <v>-0.3012845005246647</v>
      </c>
      <c r="P110" s="6">
        <f t="shared" si="36"/>
        <v>0.2398395113745604</v>
      </c>
      <c r="Q110" s="6">
        <f t="shared" si="37"/>
        <v>-0.6217045237870464</v>
      </c>
    </row>
    <row r="111" spans="3:17" ht="12.75">
      <c r="C111" s="6">
        <f t="shared" si="26"/>
        <v>3.440000000000002</v>
      </c>
      <c r="D111" s="6">
        <f t="shared" si="27"/>
        <v>5.9609918011665055</v>
      </c>
      <c r="E111" s="6">
        <f t="shared" si="28"/>
        <v>-15.843897595200824</v>
      </c>
      <c r="F111" s="6">
        <f t="shared" si="29"/>
        <v>16.928157438445115</v>
      </c>
      <c r="G111" s="6">
        <f t="shared" si="30"/>
        <v>24.433321738478682</v>
      </c>
      <c r="H111" s="6">
        <f t="shared" si="31"/>
        <v>0.2899692878288396</v>
      </c>
      <c r="I111" s="30">
        <f t="shared" si="25"/>
        <v>-1.2109454029583828</v>
      </c>
      <c r="J111" s="7">
        <f>$D$12*$D$8</f>
        <v>1.6170000000000002</v>
      </c>
      <c r="K111" s="6">
        <f>$D$11*$D$9/2*F111^2*$D$10</f>
        <v>0.41414266863841326</v>
      </c>
      <c r="L111" s="7">
        <f t="shared" si="32"/>
        <v>-0.1458340082931999</v>
      </c>
      <c r="M111" s="7">
        <f t="shared" si="33"/>
        <v>-1.2293834471902867</v>
      </c>
      <c r="N111" s="7">
        <f t="shared" si="34"/>
        <v>-0.03535369898016967</v>
      </c>
      <c r="O111" s="7">
        <f t="shared" si="35"/>
        <v>-0.2980323508340089</v>
      </c>
      <c r="P111" s="6">
        <f t="shared" si="36"/>
        <v>0.23843967204666022</v>
      </c>
      <c r="Q111" s="6">
        <f t="shared" si="37"/>
        <v>-0.6337559038080329</v>
      </c>
    </row>
    <row r="112" spans="3:17" ht="12.75">
      <c r="C112" s="6">
        <f t="shared" si="26"/>
        <v>3.480000000000002</v>
      </c>
      <c r="D112" s="6">
        <f t="shared" si="27"/>
        <v>5.925638102186336</v>
      </c>
      <c r="E112" s="6">
        <f t="shared" si="28"/>
        <v>-16.141929946034832</v>
      </c>
      <c r="F112" s="6">
        <f t="shared" si="29"/>
        <v>17.195205416068124</v>
      </c>
      <c r="G112" s="6">
        <f t="shared" si="30"/>
        <v>24.67176141052534</v>
      </c>
      <c r="H112" s="6">
        <f t="shared" si="31"/>
        <v>-0.34378661597919336</v>
      </c>
      <c r="I112" s="30">
        <f t="shared" si="25"/>
        <v>-1.2189731226273601</v>
      </c>
      <c r="J112" s="7">
        <f>$D$12*$D$8</f>
        <v>1.6170000000000002</v>
      </c>
      <c r="K112" s="6">
        <f>$D$11*$D$9/2*F112^2*$D$10</f>
        <v>0.4273122423175318</v>
      </c>
      <c r="L112" s="7">
        <f t="shared" si="32"/>
        <v>-0.1472560311632752</v>
      </c>
      <c r="M112" s="7">
        <f t="shared" si="33"/>
        <v>-1.2158623506569382</v>
      </c>
      <c r="N112" s="7">
        <f t="shared" si="34"/>
        <v>-0.03569843179715763</v>
      </c>
      <c r="O112" s="7">
        <f t="shared" si="35"/>
        <v>-0.29475450925016683</v>
      </c>
      <c r="P112" s="6">
        <f t="shared" si="36"/>
        <v>0.23702552408745345</v>
      </c>
      <c r="Q112" s="6">
        <f t="shared" si="37"/>
        <v>-0.6456771978413933</v>
      </c>
    </row>
    <row r="113" spans="3:17" ht="12.75">
      <c r="C113" s="6">
        <f t="shared" si="26"/>
        <v>3.5200000000000022</v>
      </c>
      <c r="D113" s="6">
        <f t="shared" si="27"/>
        <v>5.889939670389178</v>
      </c>
      <c r="E113" s="6">
        <f t="shared" si="28"/>
        <v>-16.436684455285</v>
      </c>
      <c r="F113" s="6">
        <f t="shared" si="29"/>
        <v>17.460125578111736</v>
      </c>
      <c r="G113" s="6">
        <f t="shared" si="30"/>
        <v>24.908786934612795</v>
      </c>
      <c r="H113" s="6">
        <f t="shared" si="31"/>
        <v>-0.9894638138205867</v>
      </c>
      <c r="I113" s="30">
        <f t="shared" si="25"/>
        <v>-1.2267100904880677</v>
      </c>
      <c r="J113" s="7">
        <f>$D$12*$D$8</f>
        <v>1.6170000000000002</v>
      </c>
      <c r="K113" s="6">
        <f>$D$11*$D$9/2*F113^2*$D$10</f>
        <v>0.44058055390889383</v>
      </c>
      <c r="L113" s="7">
        <f t="shared" si="32"/>
        <v>-0.14862395295272973</v>
      </c>
      <c r="M113" s="7">
        <f t="shared" si="33"/>
        <v>-1.202244475514343</v>
      </c>
      <c r="N113" s="7">
        <f t="shared" si="34"/>
        <v>-0.03603004920066175</v>
      </c>
      <c r="O113" s="7">
        <f t="shared" si="35"/>
        <v>-0.2914532061852953</v>
      </c>
      <c r="P113" s="6">
        <f t="shared" si="36"/>
        <v>0.2355975868155671</v>
      </c>
      <c r="Q113" s="6">
        <f t="shared" si="37"/>
        <v>-0.6574673782114</v>
      </c>
    </row>
    <row r="114" spans="3:17" ht="12.75">
      <c r="C114" s="6">
        <f t="shared" si="26"/>
        <v>3.5600000000000023</v>
      </c>
      <c r="D114" s="6">
        <f t="shared" si="27"/>
        <v>5.853909621188516</v>
      </c>
      <c r="E114" s="6">
        <f t="shared" si="28"/>
        <v>-16.728137661470296</v>
      </c>
      <c r="F114" s="6">
        <f t="shared" si="29"/>
        <v>17.72283407003926</v>
      </c>
      <c r="G114" s="6">
        <f t="shared" si="30"/>
        <v>25.144384521428364</v>
      </c>
      <c r="H114" s="6">
        <f t="shared" si="31"/>
        <v>-1.6469311920319867</v>
      </c>
      <c r="I114" s="30">
        <f t="shared" si="25"/>
        <v>-1.2341714919650184</v>
      </c>
      <c r="J114" s="7">
        <f>$D$12*$D$8</f>
        <v>1.6170000000000002</v>
      </c>
      <c r="K114" s="6">
        <f>$D$11*$D$9/2*F114^2*$D$10</f>
        <v>0.45393841984095606</v>
      </c>
      <c r="L114" s="7">
        <f t="shared" si="32"/>
        <v>-0.1499373335456725</v>
      </c>
      <c r="M114" s="7">
        <f t="shared" si="33"/>
        <v>-1.1885389340711134</v>
      </c>
      <c r="N114" s="7">
        <f t="shared" si="34"/>
        <v>-0.03634844449592061</v>
      </c>
      <c r="O114" s="7">
        <f t="shared" si="35"/>
        <v>-0.2881306506839063</v>
      </c>
      <c r="P114" s="6">
        <f t="shared" si="36"/>
        <v>0.23415638484754067</v>
      </c>
      <c r="Q114" s="6">
        <f t="shared" si="37"/>
        <v>-0.6691255064588119</v>
      </c>
    </row>
    <row r="115" spans="3:17" ht="12.75">
      <c r="C115" s="6">
        <f t="shared" si="26"/>
        <v>3.6000000000000023</v>
      </c>
      <c r="D115" s="6">
        <f t="shared" si="27"/>
        <v>5.817561176692596</v>
      </c>
      <c r="E115" s="6">
        <f t="shared" si="28"/>
        <v>-17.016268312154203</v>
      </c>
      <c r="F115" s="6">
        <f t="shared" si="29"/>
        <v>17.98325346859639</v>
      </c>
      <c r="G115" s="6">
        <f t="shared" si="30"/>
        <v>25.378540906275905</v>
      </c>
      <c r="H115" s="6">
        <f t="shared" si="31"/>
        <v>-2.3160566984907986</v>
      </c>
      <c r="I115" s="30">
        <f t="shared" si="25"/>
        <v>-1.241371523447744</v>
      </c>
      <c r="J115" s="7">
        <f>$D$12*$D$8</f>
        <v>1.6170000000000002</v>
      </c>
      <c r="K115" s="6">
        <f>$D$11*$D$9/2*F115^2*$D$10</f>
        <v>0.4673767775024919</v>
      </c>
      <c r="L115" s="7">
        <f t="shared" si="32"/>
        <v>-0.1511958334143643</v>
      </c>
      <c r="M115" s="7">
        <f t="shared" si="33"/>
        <v>-1.1747547376096048</v>
      </c>
      <c r="N115" s="7">
        <f t="shared" si="34"/>
        <v>-0.036653535373179225</v>
      </c>
      <c r="O115" s="7">
        <f t="shared" si="35"/>
        <v>-0.2847890272992981</v>
      </c>
      <c r="P115" s="6">
        <f t="shared" si="36"/>
        <v>0.23270244706770385</v>
      </c>
      <c r="Q115" s="6">
        <f t="shared" si="37"/>
        <v>-0.6806507324861681</v>
      </c>
    </row>
    <row r="116" spans="3:17" ht="12.75">
      <c r="C116" s="6">
        <f t="shared" si="26"/>
        <v>3.6400000000000023</v>
      </c>
      <c r="D116" s="6">
        <f t="shared" si="27"/>
        <v>5.780907641319417</v>
      </c>
      <c r="E116" s="6">
        <f t="shared" si="28"/>
        <v>-17.3010573394535</v>
      </c>
      <c r="F116" s="6">
        <f t="shared" si="29"/>
        <v>18.24131240400545</v>
      </c>
      <c r="G116" s="6">
        <f t="shared" si="30"/>
        <v>25.61124335334361</v>
      </c>
      <c r="H116" s="6">
        <f t="shared" si="31"/>
        <v>-2.996707430976967</v>
      </c>
      <c r="I116" s="30">
        <f t="shared" si="25"/>
        <v>-1.2483234660443254</v>
      </c>
      <c r="J116" s="7">
        <f>$D$12*$D$8</f>
        <v>1.6170000000000002</v>
      </c>
      <c r="K116" s="6">
        <f>$D$11*$D$9/2*F116^2*$D$10</f>
        <v>0.48088669476917184</v>
      </c>
      <c r="L116" s="7">
        <f t="shared" si="32"/>
        <v>-0.15239920828226788</v>
      </c>
      <c r="M116" s="7">
        <f t="shared" si="33"/>
        <v>-1.1609007843451642</v>
      </c>
      <c r="N116" s="7">
        <f t="shared" si="34"/>
        <v>-0.036945262613883124</v>
      </c>
      <c r="O116" s="7">
        <f t="shared" si="35"/>
        <v>-0.28143049317458524</v>
      </c>
      <c r="P116" s="6">
        <f t="shared" si="36"/>
        <v>0.2312363056527767</v>
      </c>
      <c r="Q116" s="6">
        <f t="shared" si="37"/>
        <v>-0.6920422935781401</v>
      </c>
    </row>
    <row r="117" spans="3:17" ht="12.75">
      <c r="C117" s="6">
        <f t="shared" si="26"/>
        <v>3.6800000000000024</v>
      </c>
      <c r="D117" s="6">
        <f t="shared" si="27"/>
        <v>5.743962378705534</v>
      </c>
      <c r="E117" s="6">
        <f t="shared" si="28"/>
        <v>-17.582487832628086</v>
      </c>
      <c r="F117" s="6">
        <f t="shared" si="29"/>
        <v>18.496945212453305</v>
      </c>
      <c r="G117" s="6">
        <f t="shared" si="30"/>
        <v>25.842479658996385</v>
      </c>
      <c r="H117" s="6">
        <f t="shared" si="31"/>
        <v>-3.688749724555107</v>
      </c>
      <c r="I117" s="30">
        <f t="shared" si="25"/>
        <v>-1.2550397534386475</v>
      </c>
      <c r="J117" s="7">
        <f>$D$12*$D$8</f>
        <v>1.6170000000000002</v>
      </c>
      <c r="K117" s="6">
        <f>$D$11*$D$9/2*F117^2*$D$10</f>
        <v>0.4944593789966104</v>
      </c>
      <c r="L117" s="7">
        <f t="shared" si="32"/>
        <v>-0.1535473040619951</v>
      </c>
      <c r="M117" s="7">
        <f t="shared" si="33"/>
        <v>-1.1469858481992201</v>
      </c>
      <c r="N117" s="7">
        <f t="shared" si="34"/>
        <v>-0.037223588863513964</v>
      </c>
      <c r="O117" s="7">
        <f t="shared" si="35"/>
        <v>-0.27805717532102303</v>
      </c>
      <c r="P117" s="6">
        <f t="shared" si="36"/>
        <v>0.2297584951482214</v>
      </c>
      <c r="Q117" s="6">
        <f t="shared" si="37"/>
        <v>-0.7032995133051234</v>
      </c>
    </row>
    <row r="118" spans="3:17" ht="12.75">
      <c r="C118" s="6">
        <f t="shared" si="26"/>
        <v>3.7200000000000024</v>
      </c>
      <c r="D118" s="6">
        <f t="shared" si="27"/>
        <v>5.70673878984202</v>
      </c>
      <c r="E118" s="6">
        <f t="shared" si="28"/>
        <v>-17.86054500794911</v>
      </c>
      <c r="F118" s="6">
        <f t="shared" si="29"/>
        <v>18.750091615681868</v>
      </c>
      <c r="G118" s="6">
        <f t="shared" si="30"/>
        <v>26.072238154144607</v>
      </c>
      <c r="H118" s="6">
        <f t="shared" si="31"/>
        <v>-4.39204923786023</v>
      </c>
      <c r="I118" s="30">
        <f t="shared" si="25"/>
        <v>-1.2615320343132037</v>
      </c>
      <c r="J118" s="7">
        <f>$D$12*$D$8</f>
        <v>1.6170000000000002</v>
      </c>
      <c r="K118" s="6">
        <f>$D$11*$D$9/2*F118^2*$D$10</f>
        <v>0.5080861854728802</v>
      </c>
      <c r="L118" s="7">
        <f t="shared" si="32"/>
        <v>-0.15464005204091413</v>
      </c>
      <c r="M118" s="7">
        <f t="shared" si="33"/>
        <v>-1.1330185683591103</v>
      </c>
      <c r="N118" s="7">
        <f t="shared" si="34"/>
        <v>-0.03748849746446403</v>
      </c>
      <c r="O118" s="7">
        <f t="shared" si="35"/>
        <v>-0.27467116808705705</v>
      </c>
      <c r="P118" s="6">
        <f t="shared" si="36"/>
        <v>0.2282695515936808</v>
      </c>
      <c r="Q118" s="6">
        <f t="shared" si="37"/>
        <v>-0.7144218003179644</v>
      </c>
    </row>
    <row r="119" spans="3:17" ht="12.75">
      <c r="C119" s="6">
        <f t="shared" si="26"/>
        <v>3.7600000000000025</v>
      </c>
      <c r="D119" s="6">
        <f t="shared" si="27"/>
        <v>5.669250292377556</v>
      </c>
      <c r="E119" s="6">
        <f t="shared" si="28"/>
        <v>-18.135216176036167</v>
      </c>
      <c r="F119" s="6">
        <f t="shared" si="29"/>
        <v>19.000696424846822</v>
      </c>
      <c r="G119" s="6">
        <f t="shared" si="30"/>
        <v>26.300507705738287</v>
      </c>
      <c r="H119" s="6">
        <f t="shared" si="31"/>
        <v>-5.106471038178195</v>
      </c>
      <c r="I119" s="30">
        <f t="shared" si="25"/>
        <v>-1.2678112297715576</v>
      </c>
      <c r="J119" s="7">
        <f>$D$12*$D$8</f>
        <v>1.6170000000000002</v>
      </c>
      <c r="K119" s="6">
        <f>$D$11*$D$9/2*F119^2*$D$10</f>
        <v>0.5217586253258389</v>
      </c>
      <c r="L119" s="7">
        <f t="shared" si="32"/>
        <v>-0.15567746429077906</v>
      </c>
      <c r="M119" s="7">
        <f t="shared" si="33"/>
        <v>-1.1190074395998448</v>
      </c>
      <c r="N119" s="7">
        <f t="shared" si="34"/>
        <v>-0.03773999134321916</v>
      </c>
      <c r="O119" s="7">
        <f t="shared" si="35"/>
        <v>-0.2712745308120836</v>
      </c>
      <c r="P119" s="6">
        <f t="shared" si="36"/>
        <v>0.22677001169510225</v>
      </c>
      <c r="Q119" s="6">
        <f t="shared" si="37"/>
        <v>-0.7254086470414467</v>
      </c>
    </row>
    <row r="120" spans="3:17" ht="12.75">
      <c r="C120" s="6">
        <f t="shared" si="26"/>
        <v>3.8000000000000025</v>
      </c>
      <c r="D120" s="6">
        <f t="shared" si="27"/>
        <v>5.631510301034337</v>
      </c>
      <c r="E120" s="6">
        <f t="shared" si="28"/>
        <v>-18.40649070684825</v>
      </c>
      <c r="F120" s="6">
        <f t="shared" si="29"/>
        <v>19.248709266128646</v>
      </c>
      <c r="G120" s="6">
        <f t="shared" si="30"/>
        <v>26.52727771743339</v>
      </c>
      <c r="H120" s="6">
        <f t="shared" si="31"/>
        <v>-5.831879685219642</v>
      </c>
      <c r="I120" s="30">
        <f t="shared" si="25"/>
        <v>-1.273887586165963</v>
      </c>
      <c r="J120" s="7">
        <f>$D$12*$D$8</f>
        <v>1.6170000000000002</v>
      </c>
      <c r="K120" s="6">
        <f>$D$11*$D$9/2*F120^2*$D$10</f>
        <v>0.5354683728828357</v>
      </c>
      <c r="L120" s="7">
        <f t="shared" si="32"/>
        <v>-0.15665962928091273</v>
      </c>
      <c r="M120" s="7">
        <f t="shared" si="33"/>
        <v>-1.1049608033447456</v>
      </c>
      <c r="N120" s="7">
        <f t="shared" si="34"/>
        <v>-0.037978091946887935</v>
      </c>
      <c r="O120" s="7">
        <f t="shared" si="35"/>
        <v>-0.26786928565933227</v>
      </c>
      <c r="P120" s="6">
        <f t="shared" si="36"/>
        <v>0.22526041204137348</v>
      </c>
      <c r="Q120" s="6">
        <f t="shared" si="37"/>
        <v>-0.73625962827393</v>
      </c>
    </row>
    <row r="121" spans="3:17" ht="12.75">
      <c r="C121" s="6">
        <f t="shared" si="26"/>
        <v>3.8400000000000025</v>
      </c>
      <c r="D121" s="6">
        <f t="shared" si="27"/>
        <v>5.593532209087448</v>
      </c>
      <c r="E121" s="6">
        <f t="shared" si="28"/>
        <v>-18.674359992507583</v>
      </c>
      <c r="F121" s="6">
        <f t="shared" si="29"/>
        <v>19.49408432586323</v>
      </c>
      <c r="G121" s="6">
        <f t="shared" si="30"/>
        <v>26.75253812947476</v>
      </c>
      <c r="H121" s="6">
        <f t="shared" si="31"/>
        <v>-6.568139313493572</v>
      </c>
      <c r="I121" s="30">
        <f t="shared" si="25"/>
        <v>-1.2797707237070266</v>
      </c>
      <c r="J121" s="7">
        <f>$D$12*$D$8</f>
        <v>1.6170000000000002</v>
      </c>
      <c r="K121" s="6">
        <f>$D$11*$D$9/2*F121^2*$D$10</f>
        <v>0.5492072724824694</v>
      </c>
      <c r="L121" s="7">
        <f t="shared" si="32"/>
        <v>-0.15758670767726482</v>
      </c>
      <c r="M121" s="7">
        <f t="shared" si="33"/>
        <v>-1.090886839443192</v>
      </c>
      <c r="N121" s="7">
        <f t="shared" si="34"/>
        <v>-0.03820283822479147</v>
      </c>
      <c r="O121" s="7">
        <f t="shared" si="35"/>
        <v>-0.264457415622592</v>
      </c>
      <c r="P121" s="6">
        <f t="shared" si="36"/>
        <v>0.22374128836349794</v>
      </c>
      <c r="Q121" s="6">
        <f t="shared" si="37"/>
        <v>-0.7469743997003033</v>
      </c>
    </row>
    <row r="122" spans="3:17" ht="12.75">
      <c r="C122" s="6">
        <f t="shared" si="26"/>
        <v>3.8800000000000026</v>
      </c>
      <c r="D122" s="6">
        <f t="shared" si="27"/>
        <v>5.5553293708626565</v>
      </c>
      <c r="E122" s="6">
        <f t="shared" si="28"/>
        <v>-18.938817408130173</v>
      </c>
      <c r="F122" s="6">
        <f t="shared" si="29"/>
        <v>19.736780113211573</v>
      </c>
      <c r="G122" s="6">
        <f t="shared" si="30"/>
        <v>26.97627941783826</v>
      </c>
      <c r="H122" s="6">
        <f t="shared" si="31"/>
        <v>-7.315113713193876</v>
      </c>
      <c r="I122" s="30">
        <f t="shared" si="25"/>
        <v>-1.2854696812043243</v>
      </c>
      <c r="J122" s="7">
        <f>$D$12*$D$8</f>
        <v>1.6170000000000002</v>
      </c>
      <c r="K122" s="6">
        <f>$D$11*$D$9/2*F122^2*$D$10</f>
        <v>0.562967344740074</v>
      </c>
      <c r="L122" s="7">
        <f t="shared" si="32"/>
        <v>-0.15845892831210112</v>
      </c>
      <c r="M122" s="7">
        <f t="shared" si="33"/>
        <v>-1.076793558644596</v>
      </c>
      <c r="N122" s="7">
        <f t="shared" si="34"/>
        <v>-0.03841428565141845</v>
      </c>
      <c r="O122" s="7">
        <f t="shared" si="35"/>
        <v>-0.2610408627017202</v>
      </c>
      <c r="P122" s="6">
        <f t="shared" si="36"/>
        <v>0.22221317483450626</v>
      </c>
      <c r="Q122" s="6">
        <f t="shared" si="37"/>
        <v>-0.7575526963252069</v>
      </c>
    </row>
    <row r="123" spans="3:17" ht="12.75">
      <c r="C123" s="6">
        <f t="shared" si="26"/>
        <v>3.9200000000000026</v>
      </c>
      <c r="D123" s="6">
        <f t="shared" si="27"/>
        <v>5.516915085211238</v>
      </c>
      <c r="E123" s="6">
        <f t="shared" si="28"/>
        <v>-19.199858270831893</v>
      </c>
      <c r="F123" s="6">
        <f t="shared" si="29"/>
        <v>19.976759238611834</v>
      </c>
      <c r="G123" s="6">
        <f t="shared" si="30"/>
        <v>27.198492592672768</v>
      </c>
      <c r="H123" s="6">
        <f t="shared" si="31"/>
        <v>-8.072666409519083</v>
      </c>
      <c r="I123" s="30">
        <f t="shared" si="25"/>
        <v>-1.2909929572599392</v>
      </c>
      <c r="J123" s="7">
        <f>$D$12*$D$8</f>
        <v>1.6170000000000002</v>
      </c>
      <c r="K123" s="6">
        <f>$D$11*$D$9/2*F123^2*$D$10</f>
        <v>0.5767407922704735</v>
      </c>
      <c r="L123" s="7">
        <f t="shared" si="32"/>
        <v>-0.15927658431121777</v>
      </c>
      <c r="M123" s="7">
        <f t="shared" si="33"/>
        <v>-1.0626887957483406</v>
      </c>
      <c r="N123" s="7">
        <f t="shared" si="34"/>
        <v>-0.03861250528756795</v>
      </c>
      <c r="O123" s="7">
        <f t="shared" si="35"/>
        <v>-0.25762152624202195</v>
      </c>
      <c r="P123" s="6">
        <f t="shared" si="36"/>
        <v>0.22067660340844952</v>
      </c>
      <c r="Q123" s="6">
        <f t="shared" si="37"/>
        <v>-0.7679943308332757</v>
      </c>
    </row>
    <row r="124" spans="3:17" ht="12.75">
      <c r="C124" s="6">
        <f t="shared" si="26"/>
        <v>3.9600000000000026</v>
      </c>
      <c r="D124" s="6">
        <f t="shared" si="27"/>
        <v>5.47830257992367</v>
      </c>
      <c r="E124" s="6">
        <f t="shared" si="28"/>
        <v>-19.457479797073916</v>
      </c>
      <c r="F124" s="6">
        <f t="shared" si="29"/>
        <v>20.21398820645589</v>
      </c>
      <c r="G124" s="6">
        <f t="shared" si="30"/>
        <v>27.419169196081217</v>
      </c>
      <c r="H124" s="6">
        <f t="shared" si="31"/>
        <v>-8.840660740352359</v>
      </c>
      <c r="I124" s="30">
        <f t="shared" si="25"/>
        <v>-1.296348548211268</v>
      </c>
      <c r="J124" s="7">
        <f>$D$12*$D$8</f>
        <v>1.6170000000000002</v>
      </c>
      <c r="K124" s="6">
        <f>$D$11*$D$9/2*F124^2*$D$10</f>
        <v>0.590520004873307</v>
      </c>
      <c r="L124" s="7">
        <f t="shared" si="32"/>
        <v>-0.16004002936742462</v>
      </c>
      <c r="M124" s="7">
        <f t="shared" si="33"/>
        <v>-1.0485802034098002</v>
      </c>
      <c r="N124" s="7">
        <f t="shared" si="34"/>
        <v>-0.038797582876951425</v>
      </c>
      <c r="O124" s="7">
        <f t="shared" si="35"/>
        <v>-0.25420126143267885</v>
      </c>
      <c r="P124" s="6">
        <f t="shared" si="36"/>
        <v>0.21913210319694681</v>
      </c>
      <c r="Q124" s="6">
        <f t="shared" si="37"/>
        <v>-0.7782991918829566</v>
      </c>
    </row>
    <row r="125" spans="3:17" ht="12.75">
      <c r="C125" s="6">
        <f t="shared" si="26"/>
        <v>4.000000000000003</v>
      </c>
      <c r="D125" s="6">
        <f t="shared" si="27"/>
        <v>5.439504997046718</v>
      </c>
      <c r="E125" s="6">
        <f t="shared" si="28"/>
        <v>-19.711681058506596</v>
      </c>
      <c r="F125" s="6">
        <f t="shared" si="29"/>
        <v>20.448437220608913</v>
      </c>
      <c r="G125" s="6">
        <f t="shared" si="30"/>
        <v>27.638301299278165</v>
      </c>
      <c r="H125" s="6">
        <f t="shared" si="31"/>
        <v>-9.618959932235315</v>
      </c>
      <c r="I125" s="30">
        <f t="shared" si="25"/>
        <v>-1.301543983095299</v>
      </c>
      <c r="J125" s="7">
        <f>$D$12*$D$8</f>
        <v>1.6170000000000002</v>
      </c>
      <c r="K125" s="6">
        <f>$D$11*$D$9/2*F125^2*$D$10</f>
        <v>0.6042975641878655</v>
      </c>
      <c r="L125" s="7">
        <f t="shared" si="32"/>
        <v>-0.16074967415065725</v>
      </c>
      <c r="M125" s="7">
        <f t="shared" si="33"/>
        <v>-1.0344752465827356</v>
      </c>
      <c r="N125" s="7">
        <f t="shared" si="34"/>
        <v>-0.03896961797591691</v>
      </c>
      <c r="O125" s="7">
        <f t="shared" si="35"/>
        <v>-0.25078187795945106</v>
      </c>
      <c r="P125" s="6">
        <f t="shared" si="36"/>
        <v>0.21758019988186875</v>
      </c>
      <c r="Q125" s="6">
        <f t="shared" si="37"/>
        <v>-0.7884672423402639</v>
      </c>
    </row>
    <row r="126" spans="3:17" ht="12.75">
      <c r="C126" s="6">
        <f t="shared" si="26"/>
        <v>4.040000000000003</v>
      </c>
      <c r="D126" s="6">
        <f t="shared" si="27"/>
        <v>5.400535379070802</v>
      </c>
      <c r="E126" s="6">
        <f t="shared" si="28"/>
        <v>-19.962462936466046</v>
      </c>
      <c r="F126" s="6">
        <f t="shared" si="29"/>
        <v>20.680080001546802</v>
      </c>
      <c r="G126" s="6">
        <f t="shared" si="30"/>
        <v>27.855881499160034</v>
      </c>
      <c r="H126" s="6">
        <f t="shared" si="31"/>
        <v>-10.407427174575579</v>
      </c>
      <c r="I126" s="30">
        <f t="shared" si="25"/>
        <v>-1.3065863558839814</v>
      </c>
      <c r="J126" s="7">
        <f>$D$12*$D$8</f>
        <v>1.6170000000000002</v>
      </c>
      <c r="K126" s="6">
        <f>$D$11*$D$9/2*F126^2*$D$10</f>
        <v>0.6180662478258898</v>
      </c>
      <c r="L126" s="7">
        <f t="shared" si="32"/>
        <v>-0.16140598284646848</v>
      </c>
      <c r="M126" s="7">
        <f t="shared" si="33"/>
        <v>-1.0203811975784376</v>
      </c>
      <c r="N126" s="7">
        <f t="shared" si="34"/>
        <v>-0.03912872311429539</v>
      </c>
      <c r="O126" s="7">
        <f t="shared" si="35"/>
        <v>-0.24736513880689395</v>
      </c>
      <c r="P126" s="6">
        <f t="shared" si="36"/>
        <v>0.21602141516283208</v>
      </c>
      <c r="Q126" s="6">
        <f t="shared" si="37"/>
        <v>-0.7984985174586419</v>
      </c>
    </row>
  </sheetData>
  <sheetProtection/>
  <mergeCells count="10">
    <mergeCell ref="F18:P18"/>
    <mergeCell ref="C4:L4"/>
    <mergeCell ref="F17:P17"/>
    <mergeCell ref="F12:P12"/>
    <mergeCell ref="F13:P13"/>
    <mergeCell ref="F11:P11"/>
    <mergeCell ref="F8:P8"/>
    <mergeCell ref="F7:P7"/>
    <mergeCell ref="F9:P9"/>
    <mergeCell ref="F10:P10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</dc:creator>
  <cp:keywords/>
  <dc:description/>
  <cp:lastModifiedBy>nozomu kaneko</cp:lastModifiedBy>
  <dcterms:created xsi:type="dcterms:W3CDTF">2004-06-21T14:00:50Z</dcterms:created>
  <dcterms:modified xsi:type="dcterms:W3CDTF">2020-07-30T08:27:31Z</dcterms:modified>
  <cp:category/>
  <cp:version/>
  <cp:contentType/>
  <cp:contentStatus/>
</cp:coreProperties>
</file>