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o_G\D-BACKUP\LOS-DATOS\福島原発情報\"/>
    </mc:Choice>
  </mc:AlternateContent>
  <bookViews>
    <workbookView xWindow="0" yWindow="0" windowWidth="21600" windowHeight="9750"/>
  </bookViews>
  <sheets>
    <sheet name="Sheet1 " sheetId="1" r:id="rId1"/>
  </sheets>
  <definedNames>
    <definedName name="_xlnm.Print_Area" localSheetId="0">'Sheet1 '!$A$1:$I$33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I28" i="1" s="1"/>
  <c r="E7" i="1"/>
  <c r="F6" i="1"/>
  <c r="H6" i="1" s="1"/>
  <c r="I6" i="1" s="1"/>
  <c r="F4" i="1"/>
  <c r="H4" i="1" s="1"/>
  <c r="I4" i="1" s="1"/>
  <c r="I7" i="1" s="1"/>
  <c r="K10" i="1" s="1"/>
  <c r="E10" i="1" s="1"/>
  <c r="F7" i="1" l="1"/>
  <c r="L10" i="1" s="1"/>
  <c r="F10" i="1" s="1"/>
</calcChain>
</file>

<file path=xl/sharedStrings.xml><?xml version="1.0" encoding="utf-8"?>
<sst xmlns="http://schemas.openxmlformats.org/spreadsheetml/2006/main" count="63" uniqueCount="57">
  <si>
    <t>注１）</t>
    <phoneticPr fontId="2"/>
  </si>
  <si>
    <t xml:space="preserve"> 注２）</t>
    <phoneticPr fontId="2"/>
  </si>
  <si>
    <t xml:space="preserve">  注３）</t>
    <phoneticPr fontId="2"/>
  </si>
  <si>
    <t>A</t>
    <phoneticPr fontId="2"/>
  </si>
  <si>
    <t>B</t>
    <phoneticPr fontId="2"/>
  </si>
  <si>
    <t xml:space="preserve">C </t>
    <phoneticPr fontId="2"/>
  </si>
  <si>
    <t>A×B×C</t>
    <phoneticPr fontId="2"/>
  </si>
  <si>
    <t>D</t>
    <phoneticPr fontId="2"/>
  </si>
  <si>
    <t>A×B×C×D</t>
    <phoneticPr fontId="2"/>
  </si>
  <si>
    <t xml:space="preserve">セシウム134 </t>
    <phoneticPr fontId="2"/>
  </si>
  <si>
    <t>採取深さ m</t>
    <rPh sb="0" eb="2">
      <t>サイシュ</t>
    </rPh>
    <rPh sb="2" eb="3">
      <t>フカ</t>
    </rPh>
    <phoneticPr fontId="2"/>
  </si>
  <si>
    <t>土壌密度 kg/㎡</t>
    <rPh sb="0" eb="2">
      <t>ドジョウ</t>
    </rPh>
    <rPh sb="2" eb="4">
      <t>ミツド</t>
    </rPh>
    <phoneticPr fontId="2"/>
  </si>
  <si>
    <t>土壌放射能実測濃度　Bq/kg</t>
    <rPh sb="0" eb="2">
      <t>ドジョウ</t>
    </rPh>
    <rPh sb="2" eb="5">
      <t>ホウシャノウ</t>
    </rPh>
    <rPh sb="5" eb="7">
      <t>ジッソク</t>
    </rPh>
    <rPh sb="7" eb="9">
      <t>ノウド</t>
    </rPh>
    <phoneticPr fontId="2"/>
  </si>
  <si>
    <t>放射性核種の降下量(汚染密度)　Bq/m2</t>
    <phoneticPr fontId="2"/>
  </si>
  <si>
    <t>セシウム134換算係数</t>
    <rPh sb="7" eb="9">
      <t>カンサン</t>
    </rPh>
    <rPh sb="9" eb="11">
      <t>ケイスウ</t>
    </rPh>
    <phoneticPr fontId="2"/>
  </si>
  <si>
    <t>放射線量（nSｖ/ｈ）</t>
    <phoneticPr fontId="2"/>
  </si>
  <si>
    <t>放射線量（μSｖ/ｈ）</t>
    <phoneticPr fontId="2"/>
  </si>
  <si>
    <t>セシウム137</t>
    <phoneticPr fontId="2"/>
  </si>
  <si>
    <t>セシウム137換算係数</t>
    <rPh sb="7" eb="9">
      <t>カンサン</t>
    </rPh>
    <rPh sb="9" eb="11">
      <t>ケイスウ</t>
    </rPh>
    <phoneticPr fontId="2"/>
  </si>
  <si>
    <t>放射線量（nSｖ/ｈ）</t>
    <phoneticPr fontId="2"/>
  </si>
  <si>
    <t>放射線量（μSｖ/ｈ）</t>
  </si>
  <si>
    <t>セシウム134 と　セシウム137　の合計</t>
    <rPh sb="19" eb="21">
      <t>ゴウケイ</t>
    </rPh>
    <phoneticPr fontId="2"/>
  </si>
  <si>
    <t>算定基準：</t>
    <rPh sb="0" eb="2">
      <t>サンテイ</t>
    </rPh>
    <rPh sb="2" eb="4">
      <t>キジュン</t>
    </rPh>
    <phoneticPr fontId="2"/>
  </si>
  <si>
    <t>平成２３年５月１２日付で文部科学省が示した『「暫定的考え方」　　および</t>
    <phoneticPr fontId="2"/>
  </si>
  <si>
    <t>放射線医学総合研究所が公表している「放射性沈降物の量から放射線量への換算について」</t>
    <phoneticPr fontId="2"/>
  </si>
  <si>
    <t>注１）敷地内裸地中心付近は、園庭・校庭・広場の中心付近で周囲1ｍに木や建築物等がない場所を選定した。</t>
    <phoneticPr fontId="2"/>
  </si>
  <si>
    <t>　　　採取深度：表層0～5cm</t>
  </si>
  <si>
    <t>(汚染密度)　Bq/m2によるチェルノブイリ区分</t>
    <rPh sb="22" eb="24">
      <t>クブン</t>
    </rPh>
    <phoneticPr fontId="2"/>
  </si>
  <si>
    <t>注２）分析方法：ゲルマニウム半導体検出器を用いたガンマ線スペクトロメトリーによる核種分析法</t>
    <phoneticPr fontId="2"/>
  </si>
  <si>
    <t>1,480,000～</t>
    <phoneticPr fontId="2"/>
  </si>
  <si>
    <t>強制避難</t>
    <rPh sb="0" eb="2">
      <t>キョウセイ</t>
    </rPh>
    <rPh sb="2" eb="4">
      <t>ヒナン</t>
    </rPh>
    <phoneticPr fontId="2"/>
  </si>
  <si>
    <t>　　　　　（土壌を乾燥させない状態で測定）</t>
  </si>
  <si>
    <t xml:space="preserve">  555,000～</t>
    <phoneticPr fontId="2"/>
  </si>
  <si>
    <t>一時移住区域</t>
    <rPh sb="0" eb="2">
      <t>イチジ</t>
    </rPh>
    <rPh sb="2" eb="4">
      <t>イジュウ</t>
    </rPh>
    <rPh sb="4" eb="6">
      <t>クイキ</t>
    </rPh>
    <phoneticPr fontId="2"/>
  </si>
  <si>
    <t>　　　分析結果：湿ベース（有姿状態における測定値）</t>
  </si>
  <si>
    <t xml:space="preserve">  185,000～</t>
    <phoneticPr fontId="2"/>
  </si>
  <si>
    <t>希望移住区域</t>
    <rPh sb="0" eb="2">
      <t>キボウ</t>
    </rPh>
    <rPh sb="2" eb="4">
      <t>イジュウ</t>
    </rPh>
    <rPh sb="4" eb="6">
      <t>クイキ</t>
    </rPh>
    <phoneticPr fontId="2"/>
  </si>
  <si>
    <t>　　　　　　　　検出下限値を下回る場合は不検出と記載した。</t>
  </si>
  <si>
    <t>　  37,000～</t>
    <phoneticPr fontId="2"/>
  </si>
  <si>
    <t>放射線管理区域</t>
    <rPh sb="0" eb="3">
      <t>ホウシャセン</t>
    </rPh>
    <rPh sb="3" eb="5">
      <t>カンリ</t>
    </rPh>
    <rPh sb="5" eb="7">
      <t>クイキ</t>
    </rPh>
    <phoneticPr fontId="2"/>
  </si>
  <si>
    <t>　　　　　　　　試料採取日時に減衰補正した値。</t>
  </si>
  <si>
    <t>注３）注２）の測定結果を平成２３年５月１２日付で文部科学省が示した『「暫定的考え方」の取りまとめに際し</t>
    <phoneticPr fontId="2"/>
  </si>
  <si>
    <t>　　　検討した内部被ばくに関する算定結果と根拠』の式により汚染密度を計算した。</t>
  </si>
  <si>
    <t>　　　汚染密度(Bq/m2)＝採取深さ0.05m(5cm)×土壌密度(kg/m3)×土壌の濃度(Bq/kg)　</t>
  </si>
  <si>
    <t>簡易計算</t>
    <rPh sb="0" eb="2">
      <t>カンイ</t>
    </rPh>
    <rPh sb="2" eb="4">
      <t>ケイサン</t>
    </rPh>
    <phoneticPr fontId="2"/>
  </si>
  <si>
    <t>　　　　（文部科学省に準じ、土壌密度は1300 kg/m3 として計算）</t>
  </si>
  <si>
    <t>　　　放射線量は、計算にて得た汚染密度を放射線医学総合研究所が公表している「放射性沈降物の量から放射線量</t>
  </si>
  <si>
    <t>×4800</t>
    <phoneticPr fontId="2"/>
  </si>
  <si>
    <t>　　　への換算について」にて換算したものである。</t>
  </si>
  <si>
    <t>放射性核種の降下量(汚染密度)　Bq/m2</t>
    <phoneticPr fontId="2"/>
  </si>
  <si>
    <t>×65</t>
    <phoneticPr fontId="2"/>
  </si>
  <si>
    <t>　　　沈着した放射性核種による１時間あたりの実効線量（nSv/h)＝放射性核種の降下量(汚染密度)×換算係数</t>
  </si>
  <si>
    <t>鎌ヶ谷市東部小学校では　0.15</t>
    <rPh sb="0" eb="4">
      <t>カマガヤシ</t>
    </rPh>
    <rPh sb="4" eb="6">
      <t>トウブ</t>
    </rPh>
    <rPh sb="6" eb="7">
      <t>ショウ</t>
    </rPh>
    <rPh sb="7" eb="9">
      <t>ガッコウ</t>
    </rPh>
    <phoneticPr fontId="2"/>
  </si>
  <si>
    <t>　　　換算係数　　セシウム137 　1.76×10-3　</t>
  </si>
  <si>
    <t>μSv/hにつき、(2011/9/28測定)</t>
    <rPh sb="19" eb="21">
      <t>ソクテイ</t>
    </rPh>
    <phoneticPr fontId="2"/>
  </si>
  <si>
    <t>　　　　　　　　　セシウム134 　4.96×10-3</t>
  </si>
  <si>
    <r>
      <rPr>
        <b/>
        <sz val="9"/>
        <color rgb="FFE60000"/>
        <rFont val="ＭＳ Ｐ明朝"/>
        <family val="1"/>
        <charset val="128"/>
      </rPr>
      <t>放射線管理区域</t>
    </r>
    <r>
      <rPr>
        <sz val="9"/>
        <color rgb="FFE60000"/>
        <rFont val="ＭＳ Ｐ明朝"/>
        <family val="1"/>
        <charset val="128"/>
      </rPr>
      <t>に相当</t>
    </r>
    <rPh sb="0" eb="3">
      <t>ホウシャセン</t>
    </rPh>
    <rPh sb="3" eb="5">
      <t>カンリ</t>
    </rPh>
    <rPh sb="5" eb="7">
      <t>クイキ</t>
    </rPh>
    <rPh sb="8" eb="10">
      <t>ソウトウ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</si>
</sst>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0_ "/>
  </numFmts>
  <fonts count="12" x14ac:knownFonts="1">
    <font>
      <sz val="11"/>
      <color theme="1"/>
      <name val="ＭＳ Ｐ明朝"/>
      <family val="2"/>
      <charset val="128"/>
    </font>
    <font>
      <sz val="11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0"/>
      <color theme="1"/>
      <name val="ＭＳ Ｐ明朝"/>
      <family val="2"/>
      <charset val="128"/>
    </font>
    <font>
      <sz val="1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8"/>
      <color theme="1"/>
      <name val="ＭＳ Ｐ明朝"/>
      <family val="2"/>
      <charset val="128"/>
    </font>
    <font>
      <sz val="9"/>
      <color theme="1"/>
      <name val="ＭＳ Ｐ明朝"/>
      <family val="2"/>
      <charset val="128"/>
    </font>
    <font>
      <sz val="9"/>
      <color theme="1"/>
      <name val="ＭＳ Ｐ明朝"/>
      <family val="1"/>
      <charset val="128"/>
    </font>
    <font>
      <sz val="9"/>
      <color rgb="FFE60000"/>
      <name val="ＭＳ Ｐ明朝"/>
      <family val="1"/>
      <charset val="128"/>
    </font>
    <font>
      <b/>
      <sz val="9"/>
      <color rgb="FFE6000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2AC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0" xfId="0" applyFill="1" applyBorder="1" applyAlignment="1" applyProtection="1">
      <alignment horizontal="center" vertical="center"/>
      <protection locked="0"/>
    </xf>
    <xf numFmtId="38" fontId="0" fillId="0" borderId="10" xfId="1" applyFon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7" fontId="0" fillId="3" borderId="12" xfId="0" applyNumberForma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Fill="1" applyBorder="1" applyAlignment="1">
      <alignment horizontal="center" vertical="center" wrapText="1"/>
    </xf>
    <xf numFmtId="0" fontId="0" fillId="0" borderId="1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38" fontId="6" fillId="4" borderId="21" xfId="1" applyFont="1" applyFill="1" applyBorder="1" applyAlignment="1">
      <alignment horizontal="center" vertical="center"/>
    </xf>
    <xf numFmtId="0" fontId="0" fillId="0" borderId="21" xfId="0" applyFill="1" applyBorder="1">
      <alignment vertical="center"/>
    </xf>
    <xf numFmtId="0" fontId="0" fillId="0" borderId="0" xfId="0" applyFill="1" applyBorder="1">
      <alignment vertical="center"/>
    </xf>
    <xf numFmtId="177" fontId="6" fillId="3" borderId="22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38" fontId="6" fillId="4" borderId="24" xfId="1" applyFont="1" applyFill="1" applyBorder="1" applyAlignment="1">
      <alignment horizontal="center" vertical="center"/>
    </xf>
    <xf numFmtId="0" fontId="0" fillId="0" borderId="24" xfId="0" applyFill="1" applyBorder="1">
      <alignment vertical="center"/>
    </xf>
    <xf numFmtId="177" fontId="6" fillId="3" borderId="25" xfId="0" applyNumberFormat="1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38" fontId="6" fillId="4" borderId="28" xfId="1" applyFont="1" applyFill="1" applyBorder="1" applyAlignment="1">
      <alignment horizontal="center" vertical="center"/>
    </xf>
    <xf numFmtId="0" fontId="6" fillId="0" borderId="28" xfId="0" applyFont="1" applyFill="1" applyBorder="1">
      <alignment vertical="center"/>
    </xf>
    <xf numFmtId="0" fontId="6" fillId="0" borderId="27" xfId="0" applyFont="1" applyFill="1" applyBorder="1">
      <alignment vertical="center"/>
    </xf>
    <xf numFmtId="177" fontId="6" fillId="3" borderId="29" xfId="0" applyNumberFormat="1" applyFont="1" applyFill="1" applyBorder="1" applyAlignment="1">
      <alignment horizontal="center" vertical="center"/>
    </xf>
    <xf numFmtId="38" fontId="0" fillId="0" borderId="0" xfId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4" borderId="18" xfId="0" applyFont="1" applyFill="1" applyBorder="1" applyAlignment="1">
      <alignment horizontal="center" wrapText="1"/>
    </xf>
    <xf numFmtId="0" fontId="0" fillId="5" borderId="30" xfId="0" applyFill="1" applyBorder="1" applyAlignment="1">
      <alignment horizontal="right" vertical="center"/>
    </xf>
    <xf numFmtId="0" fontId="7" fillId="5" borderId="30" xfId="0" applyFont="1" applyFill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40" fontId="0" fillId="0" borderId="30" xfId="1" applyNumberFormat="1" applyFont="1" applyBorder="1" applyAlignment="1" applyProtection="1">
      <alignment horizontal="center" vertical="center"/>
      <protection locked="0"/>
    </xf>
    <xf numFmtId="0" fontId="9" fillId="0" borderId="30" xfId="0" applyFont="1" applyFill="1" applyBorder="1" applyAlignment="1">
      <alignment horizontal="center" vertical="center" wrapText="1"/>
    </xf>
    <xf numFmtId="38" fontId="0" fillId="0" borderId="30" xfId="1" applyFont="1" applyBorder="1" applyAlignment="1">
      <alignment horizontal="center" vertical="center"/>
    </xf>
    <xf numFmtId="38" fontId="5" fillId="0" borderId="30" xfId="1" applyFont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1181100</xdr:colOff>
      <xdr:row>8</xdr:row>
      <xdr:rowOff>66675</xdr:rowOff>
    </xdr:from>
    <xdr:to>
      <xdr:col>7</xdr:col>
      <xdr:colOff>419100</xdr:colOff>
      <xdr:row>15</xdr:row>
      <xdr:rowOff>104775</xdr:rowOff>
    </xdr:to>
    <xdr:cxnSp macro="">
      <xdr:nvCxnSpPr>
        <xdr:cNvPr id="2" name="直線矢印コネクタ 1"/>
        <xdr:cNvCxnSpPr/>
      </xdr:nvCxnSpPr>
      <xdr:spPr>
        <a:xfrm flipH="1" flipV="1">
          <a:off x="6324600" y="1800225"/>
          <a:ext cx="2181225" cy="1257300"/>
        </a:xfrm>
        <a:prstGeom prst="straightConnector1">
          <a:avLst/>
        </a:prstGeom>
        <a:ln w="31750" cmpd="sng">
          <a:solidFill>
            <a:srgbClr val="FF0000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1"/>
  <sheetViews>
    <sheetView showGridLines="0" tabSelected="1" workbookViewId="0">
      <selection activeCell="C13" sqref="C13"/>
    </sheetView>
  </sheetViews>
  <sheetFormatPr defaultRowHeight="13.5" x14ac:dyDescent="0.15"/>
  <cols>
    <col min="1" max="1" width="3.25" customWidth="1"/>
    <col min="2" max="2" width="11.875" bestFit="1" customWidth="1"/>
    <col min="3" max="3" width="12.125" customWidth="1"/>
    <col min="4" max="4" width="14.625" customWidth="1"/>
    <col min="5" max="5" width="25.625" bestFit="1" customWidth="1"/>
    <col min="6" max="6" width="19.125" customWidth="1"/>
    <col min="7" max="7" width="19.5" bestFit="1" customWidth="1"/>
    <col min="8" max="8" width="12.25" customWidth="1"/>
    <col min="9" max="9" width="11" customWidth="1"/>
  </cols>
  <sheetData>
    <row r="1" spans="2:12" ht="14.25" thickBot="1" x14ac:dyDescent="0.2">
      <c r="C1" s="1" t="s">
        <v>0</v>
      </c>
      <c r="E1" s="1" t="s">
        <v>1</v>
      </c>
      <c r="H1" s="1" t="s">
        <v>2</v>
      </c>
    </row>
    <row r="2" spans="2:12" ht="14.25" thickBot="1" x14ac:dyDescent="0.2">
      <c r="B2" s="2"/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/>
    </row>
    <row r="3" spans="2:12" ht="27" x14ac:dyDescent="0.15">
      <c r="B3" s="6" t="s">
        <v>9</v>
      </c>
      <c r="C3" s="7" t="s">
        <v>10</v>
      </c>
      <c r="D3" s="7" t="s">
        <v>11</v>
      </c>
      <c r="E3" s="8" t="s">
        <v>12</v>
      </c>
      <c r="F3" s="8" t="s">
        <v>13</v>
      </c>
      <c r="G3" s="9" t="s">
        <v>14</v>
      </c>
      <c r="H3" s="10" t="s">
        <v>15</v>
      </c>
      <c r="I3" s="11" t="s">
        <v>16</v>
      </c>
    </row>
    <row r="4" spans="2:12" x14ac:dyDescent="0.15">
      <c r="B4" s="12"/>
      <c r="C4" s="13">
        <v>0.05</v>
      </c>
      <c r="D4" s="14">
        <v>1300</v>
      </c>
      <c r="E4" s="15">
        <v>141</v>
      </c>
      <c r="F4" s="16">
        <f>+C4*D4*E4</f>
        <v>9165</v>
      </c>
      <c r="G4" s="14">
        <v>4.96E-3</v>
      </c>
      <c r="H4" s="17">
        <f>+F4*G4</f>
        <v>45.458399999999997</v>
      </c>
      <c r="I4" s="18">
        <f>+H4/1000</f>
        <v>4.5458399999999996E-2</v>
      </c>
    </row>
    <row r="5" spans="2:12" ht="27" x14ac:dyDescent="0.15">
      <c r="B5" s="19" t="s">
        <v>17</v>
      </c>
      <c r="C5" s="20" t="s">
        <v>10</v>
      </c>
      <c r="D5" s="21" t="s">
        <v>11</v>
      </c>
      <c r="E5" s="22" t="s">
        <v>12</v>
      </c>
      <c r="F5" s="22" t="s">
        <v>13</v>
      </c>
      <c r="G5" s="23" t="s">
        <v>18</v>
      </c>
      <c r="H5" s="24" t="s">
        <v>19</v>
      </c>
      <c r="I5" s="25" t="s">
        <v>20</v>
      </c>
    </row>
    <row r="6" spans="2:12" x14ac:dyDescent="0.15">
      <c r="B6" s="12"/>
      <c r="C6" s="26">
        <v>0.05</v>
      </c>
      <c r="D6" s="27">
        <v>1300</v>
      </c>
      <c r="E6" s="15">
        <v>167</v>
      </c>
      <c r="F6" s="16">
        <f>+C6*D6*E6</f>
        <v>10855</v>
      </c>
      <c r="G6" s="14">
        <v>1.7600000000000001E-3</v>
      </c>
      <c r="H6" s="17">
        <f>+F6*G6</f>
        <v>19.104800000000001</v>
      </c>
      <c r="I6" s="18">
        <f>+H6/1000</f>
        <v>1.9104800000000002E-2</v>
      </c>
    </row>
    <row r="7" spans="2:12" x14ac:dyDescent="0.15">
      <c r="B7" s="28" t="s">
        <v>21</v>
      </c>
      <c r="C7" s="29"/>
      <c r="D7" s="29"/>
      <c r="E7" s="30">
        <f>+E4+E6</f>
        <v>308</v>
      </c>
      <c r="F7" s="31">
        <f>+F4+F6</f>
        <v>20020</v>
      </c>
      <c r="G7" s="32"/>
      <c r="H7" s="33"/>
      <c r="I7" s="34">
        <f>+I4+I6</f>
        <v>6.4563200000000001E-2</v>
      </c>
      <c r="J7" s="35"/>
    </row>
    <row r="8" spans="2:12" x14ac:dyDescent="0.15">
      <c r="B8" s="36"/>
      <c r="C8" s="37"/>
      <c r="D8" s="37"/>
      <c r="E8" s="38"/>
      <c r="F8" s="39"/>
      <c r="G8" s="40"/>
      <c r="H8" s="33"/>
      <c r="I8" s="41"/>
      <c r="J8" s="35"/>
    </row>
    <row r="9" spans="2:12" ht="15" thickBot="1" x14ac:dyDescent="0.2">
      <c r="B9" s="42"/>
      <c r="C9" s="43"/>
      <c r="D9" s="43"/>
      <c r="E9" s="44"/>
      <c r="F9" s="45"/>
      <c r="G9" s="46"/>
      <c r="H9" s="47"/>
      <c r="I9" s="48"/>
      <c r="J9" s="35"/>
    </row>
    <row r="10" spans="2:12" x14ac:dyDescent="0.15">
      <c r="C10" s="35"/>
      <c r="D10" s="35"/>
      <c r="E10" s="49" t="str">
        <f>"（μSｖ/ｈ）の"&amp;+ROUNDUP(K10,0)&amp;"倍"</f>
        <v>（μSｖ/ｈ）の4771倍</v>
      </c>
      <c r="F10" s="50" t="str">
        <f>"(Bq/kg) の"&amp;+ROUNDUP(L10,0)&amp;"倍"</f>
        <v>(Bq/kg) の65倍</v>
      </c>
      <c r="G10" s="35"/>
      <c r="H10" s="35"/>
      <c r="I10" s="35"/>
      <c r="J10" s="35"/>
      <c r="K10">
        <f>+E7/I7</f>
        <v>4770.5194290245836</v>
      </c>
      <c r="L10">
        <f>+F7/E7</f>
        <v>65</v>
      </c>
    </row>
    <row r="12" spans="2:12" x14ac:dyDescent="0.15">
      <c r="B12" s="1" t="s">
        <v>22</v>
      </c>
      <c r="C12" s="35" t="s">
        <v>23</v>
      </c>
    </row>
    <row r="13" spans="2:12" x14ac:dyDescent="0.15">
      <c r="C13" s="35" t="s">
        <v>24</v>
      </c>
      <c r="D13" s="35"/>
      <c r="E13" s="35"/>
      <c r="F13" s="35"/>
      <c r="G13" s="35"/>
      <c r="H13" s="35"/>
      <c r="I13" s="35"/>
    </row>
    <row r="14" spans="2:12" x14ac:dyDescent="0.15">
      <c r="D14" s="35"/>
      <c r="E14" s="35"/>
      <c r="F14" s="35"/>
      <c r="G14" s="35"/>
      <c r="H14" s="35"/>
      <c r="I14" s="35"/>
    </row>
    <row r="15" spans="2:12" x14ac:dyDescent="0.15">
      <c r="C15" s="35"/>
      <c r="D15" s="35"/>
      <c r="E15" s="35"/>
      <c r="F15" s="35"/>
      <c r="G15" s="35"/>
      <c r="H15" s="35"/>
      <c r="I15" s="35"/>
    </row>
    <row r="16" spans="2:12" x14ac:dyDescent="0.15">
      <c r="B16" s="35" t="s">
        <v>25</v>
      </c>
      <c r="D16" s="35"/>
      <c r="E16" s="35"/>
      <c r="F16" s="35"/>
      <c r="G16" s="35"/>
      <c r="I16" s="35"/>
    </row>
    <row r="17" spans="2:10" ht="28.5" customHeight="1" x14ac:dyDescent="0.15">
      <c r="B17" t="s">
        <v>26</v>
      </c>
      <c r="H17" s="51" t="s">
        <v>27</v>
      </c>
      <c r="I17" s="51"/>
    </row>
    <row r="18" spans="2:10" x14ac:dyDescent="0.15">
      <c r="B18" t="s">
        <v>28</v>
      </c>
      <c r="H18" s="52" t="s">
        <v>29</v>
      </c>
      <c r="I18" s="53" t="s">
        <v>30</v>
      </c>
    </row>
    <row r="19" spans="2:10" x14ac:dyDescent="0.15">
      <c r="B19" t="s">
        <v>31</v>
      </c>
      <c r="H19" s="52" t="s">
        <v>32</v>
      </c>
      <c r="I19" s="53" t="s">
        <v>33</v>
      </c>
    </row>
    <row r="20" spans="2:10" x14ac:dyDescent="0.15">
      <c r="B20" t="s">
        <v>34</v>
      </c>
      <c r="H20" s="52" t="s">
        <v>35</v>
      </c>
      <c r="I20" s="53" t="s">
        <v>36</v>
      </c>
    </row>
    <row r="21" spans="2:10" x14ac:dyDescent="0.15">
      <c r="B21" t="s">
        <v>37</v>
      </c>
      <c r="H21" s="52" t="s">
        <v>38</v>
      </c>
      <c r="I21" s="53" t="s">
        <v>39</v>
      </c>
    </row>
    <row r="22" spans="2:10" x14ac:dyDescent="0.15">
      <c r="B22" t="s">
        <v>40</v>
      </c>
    </row>
    <row r="23" spans="2:10" x14ac:dyDescent="0.15">
      <c r="B23" t="s">
        <v>41</v>
      </c>
    </row>
    <row r="24" spans="2:10" x14ac:dyDescent="0.15">
      <c r="B24" t="s">
        <v>42</v>
      </c>
    </row>
    <row r="25" spans="2:10" x14ac:dyDescent="0.15">
      <c r="B25" t="s">
        <v>43</v>
      </c>
      <c r="H25" s="54" t="s">
        <v>44</v>
      </c>
      <c r="I25" s="54"/>
    </row>
    <row r="26" spans="2:10" ht="22.5" x14ac:dyDescent="0.15">
      <c r="B26" t="s">
        <v>45</v>
      </c>
      <c r="H26" s="55" t="s">
        <v>20</v>
      </c>
      <c r="I26" s="56">
        <v>0.15</v>
      </c>
    </row>
    <row r="27" spans="2:10" ht="22.5" x14ac:dyDescent="0.15">
      <c r="B27" t="s">
        <v>46</v>
      </c>
      <c r="H27" s="57" t="s">
        <v>12</v>
      </c>
      <c r="I27" s="58">
        <f>+I26*4800</f>
        <v>720</v>
      </c>
      <c r="J27" t="s">
        <v>47</v>
      </c>
    </row>
    <row r="28" spans="2:10" ht="33.75" x14ac:dyDescent="0.15">
      <c r="B28" t="s">
        <v>48</v>
      </c>
      <c r="H28" s="57" t="s">
        <v>49</v>
      </c>
      <c r="I28" s="59">
        <f>+I27*65</f>
        <v>46800</v>
      </c>
      <c r="J28" t="s">
        <v>50</v>
      </c>
    </row>
    <row r="29" spans="2:10" x14ac:dyDescent="0.15">
      <c r="B29" t="s">
        <v>51</v>
      </c>
      <c r="H29" s="60" t="s">
        <v>52</v>
      </c>
      <c r="I29" s="60"/>
    </row>
    <row r="30" spans="2:10" x14ac:dyDescent="0.15">
      <c r="B30" t="s">
        <v>53</v>
      </c>
      <c r="H30" s="61" t="s">
        <v>54</v>
      </c>
      <c r="I30" s="61"/>
    </row>
    <row r="31" spans="2:10" x14ac:dyDescent="0.15">
      <c r="B31" t="s">
        <v>55</v>
      </c>
      <c r="H31" s="62" t="s">
        <v>56</v>
      </c>
      <c r="I31" s="62"/>
    </row>
  </sheetData>
  <sheetProtection sheet="1" objects="1" scenarios="1"/>
  <mergeCells count="11">
    <mergeCell ref="H17:I17"/>
    <mergeCell ref="H25:I25"/>
    <mergeCell ref="H29:I29"/>
    <mergeCell ref="H30:I30"/>
    <mergeCell ref="H31:I31"/>
    <mergeCell ref="B3:B4"/>
    <mergeCell ref="B5:B6"/>
    <mergeCell ref="B7:D9"/>
    <mergeCell ref="E7:E9"/>
    <mergeCell ref="F7:F9"/>
    <mergeCell ref="I7:I9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 </vt:lpstr>
      <vt:lpstr>'Sheet1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HP_envy</dc:creator>
  <cp:lastModifiedBy>HP_envy</cp:lastModifiedBy>
  <dcterms:created xsi:type="dcterms:W3CDTF">2018-08-25T23:42:29Z</dcterms:created>
  <dcterms:modified xsi:type="dcterms:W3CDTF">2018-08-25T23:45:15Z</dcterms:modified>
</cp:coreProperties>
</file>