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45" windowWidth="12120" windowHeight="9000" firstSheet="1" activeTab="4"/>
  </bookViews>
  <sheets>
    <sheet name="データ検索" sheetId="1" r:id="rId1"/>
    <sheet name="独立性の検定" sheetId="2" r:id="rId2"/>
    <sheet name="クロス集計" sheetId="3" r:id="rId3"/>
    <sheet name="作業用" sheetId="4" r:id="rId4"/>
    <sheet name="携帯とインターネット" sheetId="5" r:id="rId5"/>
    <sheet name="全員" sheetId="6" r:id="rId6"/>
    <sheet name="2" sheetId="7" r:id="rId7"/>
    <sheet name="3" sheetId="8" r:id="rId8"/>
    <sheet name="4" sheetId="9" r:id="rId9"/>
  </sheets>
  <definedNames>
    <definedName name="_xlnm._FilterDatabase" localSheetId="5" hidden="1">'全員'!$A$1:$X$162</definedName>
  </definedNames>
  <calcPr fullCalcOnLoad="1"/>
  <pivotCaches>
    <pivotCache cacheId="6" r:id="rId10"/>
    <pivotCache cacheId="10" r:id="rId11"/>
    <pivotCache cacheId="3" r:id="rId12"/>
    <pivotCache cacheId="1" r:id="rId13"/>
    <pivotCache cacheId="9" r:id="rId14"/>
    <pivotCache cacheId="4" r:id="rId15"/>
    <pivotCache cacheId="8" r:id="rId16"/>
    <pivotCache cacheId="7" r:id="rId17"/>
  </pivotCaches>
</workbook>
</file>

<file path=xl/sharedStrings.xml><?xml version="1.0" encoding="utf-8"?>
<sst xmlns="http://schemas.openxmlformats.org/spreadsheetml/2006/main" count="330" uniqueCount="167">
  <si>
    <t>年齢</t>
  </si>
  <si>
    <t>性別（男：1, 女：2）</t>
  </si>
  <si>
    <t>所属学科（経済：1, ネット：2）</t>
  </si>
  <si>
    <t>組</t>
  </si>
  <si>
    <t>あなたの身長は何センチですか</t>
  </si>
  <si>
    <t>あなたの父親の身長は何センチですか</t>
  </si>
  <si>
    <t>あなたの母親の身長は何センチですか</t>
  </si>
  <si>
    <t>あなたの血液型は（A:1, B:2, O:3, AB:4）</t>
  </si>
  <si>
    <t>兄弟姉妹は自分を含めて何人ですか</t>
  </si>
  <si>
    <t>たばこを吸いますか（はい：1, いいえ：0）</t>
  </si>
  <si>
    <t>自動車の免許を持っていますか（はい：1, いいえ：0）</t>
  </si>
  <si>
    <t>自分のパソコンを持っていますか（はい：1, いいえ：0）</t>
  </si>
  <si>
    <t>自室(下宿)からインターネットにつないでいますか（はい：1, いいえ：0）</t>
  </si>
  <si>
    <t>一日平均テレビを何時間見ますか</t>
  </si>
  <si>
    <t>クリップボードがどういうものか答えられますか（はい：1, いいえ：0）</t>
  </si>
  <si>
    <t>たまプラーザまでの通学時間は何分ですか</t>
  </si>
  <si>
    <t>アルバイトを週何時間していますか（していない：0）</t>
  </si>
  <si>
    <t>一週間に何個授業をとっていますか</t>
  </si>
  <si>
    <t>携帯電話（PHS）を持っていますか（携帯電話：1,PHS：2, いいえ：0）</t>
  </si>
  <si>
    <t>大学以外に専門学校などに通う必要を感じていますか（はい：1、いいえ：0）</t>
  </si>
  <si>
    <t>今まで海外旅行に行った国は何ヶ国ありますか</t>
  </si>
  <si>
    <t>20歳</t>
  </si>
  <si>
    <t>151センチ</t>
  </si>
  <si>
    <t>167センチ</t>
  </si>
  <si>
    <t>154センチ</t>
  </si>
  <si>
    <t>3人</t>
  </si>
  <si>
    <t>男</t>
  </si>
  <si>
    <t>1,5</t>
  </si>
  <si>
    <t>A</t>
  </si>
  <si>
    <t>*</t>
  </si>
  <si>
    <t>答：33</t>
  </si>
  <si>
    <t>答：１</t>
  </si>
  <si>
    <t>答：１０</t>
  </si>
  <si>
    <t>答：１６０</t>
  </si>
  <si>
    <t>答：１７２</t>
  </si>
  <si>
    <t>答：４</t>
  </si>
  <si>
    <t>答：７</t>
  </si>
  <si>
    <t>答：０</t>
  </si>
  <si>
    <t>答：中国</t>
  </si>
  <si>
    <t>答：１</t>
  </si>
  <si>
    <t>答：学校と</t>
  </si>
  <si>
    <t>答：０</t>
  </si>
  <si>
    <t>答：１</t>
  </si>
  <si>
    <t>答：３６</t>
  </si>
  <si>
    <t>答：４０分</t>
  </si>
  <si>
    <t>答：１時間</t>
  </si>
  <si>
    <t>答：１１</t>
  </si>
  <si>
    <t>答：１</t>
  </si>
  <si>
    <t>答：2</t>
  </si>
  <si>
    <t>50分</t>
  </si>
  <si>
    <t>21才</t>
  </si>
  <si>
    <t>6組</t>
  </si>
  <si>
    <t>１ヶ国</t>
  </si>
  <si>
    <t>17?</t>
  </si>
  <si>
    <t>155?</t>
  </si>
  <si>
    <t>９時間</t>
  </si>
  <si>
    <t>３時間</t>
  </si>
  <si>
    <t>３０分</t>
  </si>
  <si>
    <t>３カ国</t>
  </si>
  <si>
    <t>20歳</t>
  </si>
  <si>
    <t>１８０ｃｍ</t>
  </si>
  <si>
    <t>１７５ｃｍ</t>
  </si>
  <si>
    <t>１６５ｃｍ</t>
  </si>
  <si>
    <t>Ｂ</t>
  </si>
  <si>
    <t>２人</t>
  </si>
  <si>
    <t>１３個</t>
  </si>
  <si>
    <t>２８歳</t>
  </si>
  <si>
    <t>20歳</t>
  </si>
  <si>
    <t>６組</t>
  </si>
  <si>
    <t>３人</t>
  </si>
  <si>
    <t xml:space="preserve"> </t>
  </si>
  <si>
    <t>身長</t>
  </si>
  <si>
    <t>父身</t>
  </si>
  <si>
    <t>母身</t>
  </si>
  <si>
    <t>番号</t>
  </si>
  <si>
    <t>血液型</t>
  </si>
  <si>
    <t>性別</t>
  </si>
  <si>
    <t>学科</t>
  </si>
  <si>
    <t>兄弟姉妹</t>
  </si>
  <si>
    <t>煙草</t>
  </si>
  <si>
    <t>免許</t>
  </si>
  <si>
    <t>パソコン</t>
  </si>
  <si>
    <t>インターネット</t>
  </si>
  <si>
    <t>クリップボード</t>
  </si>
  <si>
    <t>携帯電話（PHS）を持っていますか（携帯電話</t>
  </si>
  <si>
    <t>アルバイト</t>
  </si>
  <si>
    <t>テレビ</t>
  </si>
  <si>
    <t>通学時間</t>
  </si>
  <si>
    <t>授業数</t>
  </si>
  <si>
    <t>海外</t>
  </si>
  <si>
    <t>ダブルスクーリング</t>
  </si>
  <si>
    <t>父母平均</t>
  </si>
  <si>
    <t>伸び率</t>
  </si>
  <si>
    <t>独立性の検定(χ2検定)</t>
  </si>
  <si>
    <t>クロス集計(２×２)</t>
  </si>
  <si>
    <t>計</t>
  </si>
  <si>
    <t>クロス集計(２×４)</t>
  </si>
  <si>
    <t>自由度=1</t>
  </si>
  <si>
    <t>自由度=3</t>
  </si>
  <si>
    <t>データの個数 : 煙草</t>
  </si>
  <si>
    <t>煙草</t>
  </si>
  <si>
    <t>性別</t>
  </si>
  <si>
    <t>総計</t>
  </si>
  <si>
    <t>(空白)</t>
  </si>
  <si>
    <t>血液型</t>
  </si>
  <si>
    <t>データ数</t>
  </si>
  <si>
    <t>合計</t>
  </si>
  <si>
    <t>平均</t>
  </si>
  <si>
    <t>平均偏差</t>
  </si>
  <si>
    <t>中央値</t>
  </si>
  <si>
    <t>最頻値</t>
  </si>
  <si>
    <t>分散</t>
  </si>
  <si>
    <t>標準偏差</t>
  </si>
  <si>
    <t>尖度</t>
  </si>
  <si>
    <t>歪度</t>
  </si>
  <si>
    <t>レンジ</t>
  </si>
  <si>
    <t>最大</t>
  </si>
  <si>
    <t>最小</t>
  </si>
  <si>
    <t>標準化</t>
  </si>
  <si>
    <t>第３四分位</t>
  </si>
  <si>
    <t>第２四分位</t>
  </si>
  <si>
    <t>第１四分位</t>
  </si>
  <si>
    <t>自由度=2</t>
  </si>
  <si>
    <t>クロス集計(３×２)</t>
  </si>
  <si>
    <t>データの個数 : 免許</t>
  </si>
  <si>
    <t>免許</t>
  </si>
  <si>
    <t>携帯電話（PHS）を持っていますか（携帯電話</t>
  </si>
  <si>
    <t>データの個数 : 血液型</t>
  </si>
  <si>
    <t>データの個数 : 性別</t>
  </si>
  <si>
    <t>学科</t>
  </si>
  <si>
    <t>5. パソコンと免許を持っている男性の平均身長は</t>
  </si>
  <si>
    <t>7. 平均（男性のみの）以上の時間、テレビを見ている男性は何人いますか</t>
  </si>
  <si>
    <t>2. 血液型がAで免許を持っている身長17７センチ以上の男性を</t>
  </si>
  <si>
    <t>組</t>
  </si>
  <si>
    <t>Ｏ</t>
  </si>
  <si>
    <t>兄弟姉妹</t>
  </si>
  <si>
    <t>0. 男の一人っ子と女の一人っ子どちらが多い</t>
  </si>
  <si>
    <t>クロス集計でも、オートフィルターでも</t>
  </si>
  <si>
    <t>同じ7人</t>
  </si>
  <si>
    <t>8. 女性で身長が157センチ以上160センチ以下、</t>
  </si>
  <si>
    <t>1. タバコを吸う男性の平均身長は何センチ？</t>
  </si>
  <si>
    <t>4. パソコンを持っていてインターネットに繋いでいない人、</t>
  </si>
  <si>
    <t xml:space="preserve">                                                        一番多い血液型は何で何人いる</t>
  </si>
  <si>
    <t>6. 免許を持っていて、アルバイトもしている女性は</t>
  </si>
  <si>
    <t xml:space="preserve">                                                       一日平均何時間テレビを見ているか</t>
  </si>
  <si>
    <t>　免許が無く海外旅行にも行ったことがない人を年齢順（昇順）に並び替えると</t>
  </si>
  <si>
    <t xml:space="preserve">                          父の身長をキーにして降順に並べ替える（ソートする）</t>
  </si>
  <si>
    <t xml:space="preserve">                                                            （結果をシートに貼りつける）</t>
  </si>
  <si>
    <t>3. 女性が5人以上いるクラスはいくつあり、どのクラスですか。</t>
  </si>
  <si>
    <t xml:space="preserve">                                                                                                                                             </t>
  </si>
  <si>
    <t>３、</t>
  </si>
  <si>
    <t>4，5，6，9，10組の５つ。</t>
  </si>
  <si>
    <t>４、</t>
  </si>
  <si>
    <t>Ｏ型で、９人いる。</t>
  </si>
  <si>
    <t>５、</t>
  </si>
  <si>
    <t>173.3853ｃｍ</t>
  </si>
  <si>
    <t>６、</t>
  </si>
  <si>
    <t>2、071429時間</t>
  </si>
  <si>
    <t>７、</t>
  </si>
  <si>
    <t>15人</t>
  </si>
  <si>
    <t>８、</t>
  </si>
  <si>
    <t>学科</t>
  </si>
  <si>
    <t>組</t>
  </si>
  <si>
    <t>父身</t>
  </si>
  <si>
    <t>母身</t>
  </si>
  <si>
    <t>データの個数 : インターネット</t>
  </si>
  <si>
    <t>インターネット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</si>
</sst>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  <font>
      <sz val="3"/>
      <color indexed="12"/>
      <name val="ＭＳ Ｐゴシック"/>
      <family val="3"/>
    </font>
    <font>
      <vertAlign val="superscript"/>
      <sz val="3"/>
      <color indexed="12"/>
      <name val="ＭＳ Ｐゴシック"/>
      <family val="3"/>
    </font>
    <font>
      <sz val="3"/>
      <color indexed="10"/>
      <name val="ＭＳ Ｐゴシック"/>
      <family val="3"/>
    </font>
    <font>
      <vertAlign val="superscript"/>
      <sz val="3"/>
      <color indexed="10"/>
      <name val="ＭＳ Ｐゴシック"/>
      <family val="3"/>
    </font>
    <font>
      <vertAlign val="superscript"/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8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7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6.xml" /><Relationship Id="rId17" Type="http://schemas.openxmlformats.org/officeDocument/2006/relationships/pivotCacheDefinition" Target="pivotCache/pivotCacheDefinition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2"/>
          <c:w val="0.890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'全員'!$G$1</c:f>
              <c:strCache>
                <c:ptCount val="1"/>
                <c:pt idx="0">
                  <c:v>父身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3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'全員'!$G$2:$G$162</c:f>
              <c:numCache>
                <c:ptCount val="32"/>
                <c:pt idx="0">
                  <c:v>165</c:v>
                </c:pt>
                <c:pt idx="1">
                  <c:v>166</c:v>
                </c:pt>
                <c:pt idx="2">
                  <c:v>174</c:v>
                </c:pt>
                <c:pt idx="4">
                  <c:v>166</c:v>
                </c:pt>
                <c:pt idx="5">
                  <c:v>170</c:v>
                </c:pt>
                <c:pt idx="6">
                  <c:v>175</c:v>
                </c:pt>
                <c:pt idx="8">
                  <c:v>174</c:v>
                </c:pt>
                <c:pt idx="9">
                  <c:v>162</c:v>
                </c:pt>
                <c:pt idx="10">
                  <c:v>176</c:v>
                </c:pt>
                <c:pt idx="11">
                  <c:v>171</c:v>
                </c:pt>
                <c:pt idx="12">
                  <c:v>172</c:v>
                </c:pt>
                <c:pt idx="13">
                  <c:v>165</c:v>
                </c:pt>
                <c:pt idx="14">
                  <c:v>170</c:v>
                </c:pt>
                <c:pt idx="15">
                  <c:v>160</c:v>
                </c:pt>
                <c:pt idx="16">
                  <c:v>173</c:v>
                </c:pt>
                <c:pt idx="17">
                  <c:v>168</c:v>
                </c:pt>
                <c:pt idx="18">
                  <c:v>160</c:v>
                </c:pt>
                <c:pt idx="19">
                  <c:v>182</c:v>
                </c:pt>
                <c:pt idx="20">
                  <c:v>172</c:v>
                </c:pt>
                <c:pt idx="21">
                  <c:v>173</c:v>
                </c:pt>
                <c:pt idx="22">
                  <c:v>168</c:v>
                </c:pt>
                <c:pt idx="23">
                  <c:v>163</c:v>
                </c:pt>
                <c:pt idx="24">
                  <c:v>168</c:v>
                </c:pt>
                <c:pt idx="25">
                  <c:v>175</c:v>
                </c:pt>
                <c:pt idx="26">
                  <c:v>170</c:v>
                </c:pt>
                <c:pt idx="27">
                  <c:v>168</c:v>
                </c:pt>
                <c:pt idx="28">
                  <c:v>172</c:v>
                </c:pt>
                <c:pt idx="29">
                  <c:v>165</c:v>
                </c:pt>
                <c:pt idx="30">
                  <c:v>170</c:v>
                </c:pt>
                <c:pt idx="31">
                  <c:v>170</c:v>
                </c:pt>
              </c:numCache>
            </c:numRef>
          </c:xVal>
          <c:yVal>
            <c:numRef>
              <c:f>'全員'!$F$2:$F$162</c:f>
              <c:numCache>
                <c:ptCount val="32"/>
                <c:pt idx="0">
                  <c:v>173</c:v>
                </c:pt>
                <c:pt idx="1">
                  <c:v>173</c:v>
                </c:pt>
                <c:pt idx="2">
                  <c:v>164</c:v>
                </c:pt>
                <c:pt idx="3">
                  <c:v>178</c:v>
                </c:pt>
                <c:pt idx="4">
                  <c:v>166</c:v>
                </c:pt>
                <c:pt idx="5">
                  <c:v>177</c:v>
                </c:pt>
                <c:pt idx="6">
                  <c:v>170</c:v>
                </c:pt>
                <c:pt idx="7">
                  <c:v>170</c:v>
                </c:pt>
                <c:pt idx="8">
                  <c:v>164</c:v>
                </c:pt>
                <c:pt idx="9">
                  <c:v>175</c:v>
                </c:pt>
                <c:pt idx="10">
                  <c:v>170</c:v>
                </c:pt>
                <c:pt idx="11">
                  <c:v>174</c:v>
                </c:pt>
                <c:pt idx="12">
                  <c:v>183</c:v>
                </c:pt>
                <c:pt idx="13">
                  <c:v>175</c:v>
                </c:pt>
                <c:pt idx="14">
                  <c:v>165</c:v>
                </c:pt>
                <c:pt idx="15">
                  <c:v>174</c:v>
                </c:pt>
                <c:pt idx="16">
                  <c:v>171</c:v>
                </c:pt>
                <c:pt idx="17">
                  <c:v>170</c:v>
                </c:pt>
                <c:pt idx="18">
                  <c:v>160</c:v>
                </c:pt>
                <c:pt idx="19">
                  <c:v>171</c:v>
                </c:pt>
                <c:pt idx="20">
                  <c:v>177</c:v>
                </c:pt>
                <c:pt idx="21">
                  <c:v>175.6</c:v>
                </c:pt>
                <c:pt idx="22">
                  <c:v>170</c:v>
                </c:pt>
                <c:pt idx="23">
                  <c:v>168</c:v>
                </c:pt>
                <c:pt idx="24">
                  <c:v>176</c:v>
                </c:pt>
                <c:pt idx="25">
                  <c:v>167</c:v>
                </c:pt>
                <c:pt idx="26">
                  <c:v>172</c:v>
                </c:pt>
                <c:pt idx="27">
                  <c:v>171</c:v>
                </c:pt>
                <c:pt idx="28">
                  <c:v>182</c:v>
                </c:pt>
                <c:pt idx="29">
                  <c:v>170</c:v>
                </c:pt>
                <c:pt idx="30">
                  <c:v>170</c:v>
                </c:pt>
                <c:pt idx="31">
                  <c:v>166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'全員'!$H$1</c:f>
              <c:strCache>
                <c:ptCount val="1"/>
                <c:pt idx="0">
                  <c:v>母身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3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'全員'!$H$2:$H$162</c:f>
              <c:numCache>
                <c:ptCount val="32"/>
                <c:pt idx="0">
                  <c:v>155</c:v>
                </c:pt>
                <c:pt idx="1">
                  <c:v>155</c:v>
                </c:pt>
                <c:pt idx="2">
                  <c:v>149</c:v>
                </c:pt>
                <c:pt idx="3">
                  <c:v>153</c:v>
                </c:pt>
                <c:pt idx="4">
                  <c:v>160</c:v>
                </c:pt>
                <c:pt idx="5">
                  <c:v>155</c:v>
                </c:pt>
                <c:pt idx="6">
                  <c:v>160</c:v>
                </c:pt>
                <c:pt idx="7">
                  <c:v>155</c:v>
                </c:pt>
                <c:pt idx="8">
                  <c:v>149</c:v>
                </c:pt>
                <c:pt idx="9">
                  <c:v>155</c:v>
                </c:pt>
                <c:pt idx="10">
                  <c:v>153</c:v>
                </c:pt>
                <c:pt idx="11">
                  <c:v>164</c:v>
                </c:pt>
                <c:pt idx="12">
                  <c:v>162</c:v>
                </c:pt>
                <c:pt idx="13">
                  <c:v>160</c:v>
                </c:pt>
                <c:pt idx="14">
                  <c:v>153</c:v>
                </c:pt>
                <c:pt idx="15">
                  <c:v>165</c:v>
                </c:pt>
                <c:pt idx="16">
                  <c:v>154</c:v>
                </c:pt>
                <c:pt idx="17">
                  <c:v>150</c:v>
                </c:pt>
                <c:pt idx="18">
                  <c:v>155</c:v>
                </c:pt>
                <c:pt idx="19">
                  <c:v>156</c:v>
                </c:pt>
                <c:pt idx="20">
                  <c:v>160</c:v>
                </c:pt>
                <c:pt idx="21">
                  <c:v>158</c:v>
                </c:pt>
                <c:pt idx="22">
                  <c:v>155</c:v>
                </c:pt>
                <c:pt idx="23">
                  <c:v>150</c:v>
                </c:pt>
                <c:pt idx="24">
                  <c:v>160</c:v>
                </c:pt>
                <c:pt idx="25">
                  <c:v>156</c:v>
                </c:pt>
                <c:pt idx="26">
                  <c:v>152</c:v>
                </c:pt>
                <c:pt idx="27">
                  <c:v>153</c:v>
                </c:pt>
                <c:pt idx="28">
                  <c:v>164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</c:numCache>
            </c:numRef>
          </c:xVal>
          <c:yVal>
            <c:numRef>
              <c:f>'全員'!$F$2:$F$162</c:f>
              <c:numCache>
                <c:ptCount val="32"/>
                <c:pt idx="0">
                  <c:v>173</c:v>
                </c:pt>
                <c:pt idx="1">
                  <c:v>173</c:v>
                </c:pt>
                <c:pt idx="2">
                  <c:v>164</c:v>
                </c:pt>
                <c:pt idx="3">
                  <c:v>178</c:v>
                </c:pt>
                <c:pt idx="4">
                  <c:v>166</c:v>
                </c:pt>
                <c:pt idx="5">
                  <c:v>177</c:v>
                </c:pt>
                <c:pt idx="6">
                  <c:v>170</c:v>
                </c:pt>
                <c:pt idx="7">
                  <c:v>170</c:v>
                </c:pt>
                <c:pt idx="8">
                  <c:v>164</c:v>
                </c:pt>
                <c:pt idx="9">
                  <c:v>175</c:v>
                </c:pt>
                <c:pt idx="10">
                  <c:v>170</c:v>
                </c:pt>
                <c:pt idx="11">
                  <c:v>174</c:v>
                </c:pt>
                <c:pt idx="12">
                  <c:v>183</c:v>
                </c:pt>
                <c:pt idx="13">
                  <c:v>175</c:v>
                </c:pt>
                <c:pt idx="14">
                  <c:v>165</c:v>
                </c:pt>
                <c:pt idx="15">
                  <c:v>174</c:v>
                </c:pt>
                <c:pt idx="16">
                  <c:v>171</c:v>
                </c:pt>
                <c:pt idx="17">
                  <c:v>170</c:v>
                </c:pt>
                <c:pt idx="18">
                  <c:v>160</c:v>
                </c:pt>
                <c:pt idx="19">
                  <c:v>171</c:v>
                </c:pt>
                <c:pt idx="20">
                  <c:v>177</c:v>
                </c:pt>
                <c:pt idx="21">
                  <c:v>175.6</c:v>
                </c:pt>
                <c:pt idx="22">
                  <c:v>170</c:v>
                </c:pt>
                <c:pt idx="23">
                  <c:v>168</c:v>
                </c:pt>
                <c:pt idx="24">
                  <c:v>176</c:v>
                </c:pt>
                <c:pt idx="25">
                  <c:v>167</c:v>
                </c:pt>
                <c:pt idx="26">
                  <c:v>172</c:v>
                </c:pt>
                <c:pt idx="27">
                  <c:v>171</c:v>
                </c:pt>
                <c:pt idx="28">
                  <c:v>182</c:v>
                </c:pt>
                <c:pt idx="29">
                  <c:v>170</c:v>
                </c:pt>
                <c:pt idx="30">
                  <c:v>170</c:v>
                </c:pt>
                <c:pt idx="31">
                  <c:v>166</c:v>
                </c:pt>
              </c:numCache>
            </c:numRef>
          </c:yVal>
          <c:smooth val="0"/>
        </c:ser>
        <c:axId val="46414919"/>
        <c:axId val="15081088"/>
      </c:scatterChart>
      <c:valAx>
        <c:axId val="46414919"/>
        <c:scaling>
          <c:orientation val="minMax"/>
          <c:max val="200"/>
          <c:min val="140"/>
        </c:scaling>
        <c:axPos val="b"/>
        <c:delete val="0"/>
        <c:numFmt formatCode="General" sourceLinked="1"/>
        <c:majorTickMark val="in"/>
        <c:minorTickMark val="none"/>
        <c:tickLblPos val="nextTo"/>
        <c:crossAx val="15081088"/>
        <c:crosses val="autoZero"/>
        <c:crossBetween val="midCat"/>
        <c:dispUnits/>
        <c:majorUnit val="10"/>
      </c:valAx>
      <c:valAx>
        <c:axId val="15081088"/>
        <c:scaling>
          <c:orientation val="minMax"/>
          <c:max val="200"/>
          <c:min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46414919"/>
        <c:crosses val="autoZero"/>
        <c:crossBetween val="midCat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59475"/>
          <c:w val="0.2335"/>
          <c:h val="0.17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'全員'!$J$1</c:f>
              <c:strCache>
                <c:ptCount val="1"/>
                <c:pt idx="0">
                  <c:v>伸び率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'全員'!$J$2:$J$162</c:f>
              <c:numCache>
                <c:ptCount val="56"/>
                <c:pt idx="0">
                  <c:v>-0.059190031152647975</c:v>
                </c:pt>
                <c:pt idx="1">
                  <c:v>0.08125</c:v>
                </c:pt>
                <c:pt idx="2">
                  <c:v>0.0778816199376947</c:v>
                </c:pt>
                <c:pt idx="3">
                  <c:v>0.015479876160990712</c:v>
                </c:pt>
                <c:pt idx="4">
                  <c:v>0.16339869281045752</c:v>
                </c:pt>
                <c:pt idx="5">
                  <c:v>-0.06461538461538462</c:v>
                </c:pt>
                <c:pt idx="6">
                  <c:v>0.018404907975460124</c:v>
                </c:pt>
                <c:pt idx="7">
                  <c:v>-0.006211180124223602</c:v>
                </c:pt>
                <c:pt idx="8">
                  <c:v>-1</c:v>
                </c:pt>
                <c:pt idx="9">
                  <c:v>0.08923076923076922</c:v>
                </c:pt>
                <c:pt idx="10">
                  <c:v>-0.0031746031746031746</c:v>
                </c:pt>
                <c:pt idx="11">
                  <c:v>0.014925373134328358</c:v>
                </c:pt>
                <c:pt idx="12">
                  <c:v>-1</c:v>
                </c:pt>
                <c:pt idx="13">
                  <c:v>0.03225806451612903</c:v>
                </c:pt>
                <c:pt idx="14">
                  <c:v>0.0967741935483871</c:v>
                </c:pt>
                <c:pt idx="15">
                  <c:v>0.015479876160990712</c:v>
                </c:pt>
                <c:pt idx="16">
                  <c:v>0.10410094637223975</c:v>
                </c:pt>
                <c:pt idx="17">
                  <c:v>0.03343465045592705</c:v>
                </c:pt>
                <c:pt idx="18">
                  <c:v>0.03880597014925373</c:v>
                </c:pt>
                <c:pt idx="19">
                  <c:v>0.09580838323353294</c:v>
                </c:pt>
                <c:pt idx="20">
                  <c:v>0.07692307692307693</c:v>
                </c:pt>
                <c:pt idx="21">
                  <c:v>0.021671826625386997</c:v>
                </c:pt>
                <c:pt idx="22">
                  <c:v>0.02857142857142857</c:v>
                </c:pt>
                <c:pt idx="23">
                  <c:v>-1</c:v>
                </c:pt>
                <c:pt idx="24">
                  <c:v>0.07076923076923076</c:v>
                </c:pt>
                <c:pt idx="25">
                  <c:v>-0.03125</c:v>
                </c:pt>
                <c:pt idx="26">
                  <c:v>0.045871559633027525</c:v>
                </c:pt>
                <c:pt idx="27">
                  <c:v>0.06918238993710692</c:v>
                </c:pt>
                <c:pt idx="28">
                  <c:v>0.015873015873015872</c:v>
                </c:pt>
                <c:pt idx="29">
                  <c:v>-0.08517350157728706</c:v>
                </c:pt>
                <c:pt idx="30">
                  <c:v>-0.07598784194528875</c:v>
                </c:pt>
                <c:pt idx="31">
                  <c:v>0.06461538461538462</c:v>
                </c:pt>
                <c:pt idx="32">
                  <c:v>-0.08411214953271028</c:v>
                </c:pt>
                <c:pt idx="33">
                  <c:v>-1</c:v>
                </c:pt>
                <c:pt idx="34">
                  <c:v>0.011834319526627219</c:v>
                </c:pt>
                <c:pt idx="35">
                  <c:v>-0.014925373134328358</c:v>
                </c:pt>
                <c:pt idx="36">
                  <c:v>0.06626506024096386</c:v>
                </c:pt>
                <c:pt idx="37">
                  <c:v>0.06102719033232625</c:v>
                </c:pt>
                <c:pt idx="38">
                  <c:v>0.05263157894736842</c:v>
                </c:pt>
                <c:pt idx="39">
                  <c:v>0.07348242811501597</c:v>
                </c:pt>
                <c:pt idx="40">
                  <c:v>-0.046153846153846156</c:v>
                </c:pt>
                <c:pt idx="41">
                  <c:v>-0.07878787878787878</c:v>
                </c:pt>
                <c:pt idx="42">
                  <c:v>-0.039755351681957186</c:v>
                </c:pt>
                <c:pt idx="43">
                  <c:v>0.07317073170731707</c:v>
                </c:pt>
                <c:pt idx="44">
                  <c:v>0.00906344410876133</c:v>
                </c:pt>
                <c:pt idx="45">
                  <c:v>-0.006060606060606061</c:v>
                </c:pt>
                <c:pt idx="46">
                  <c:v>-0.05637982195845697</c:v>
                </c:pt>
                <c:pt idx="47">
                  <c:v>-0.039755351681957186</c:v>
                </c:pt>
                <c:pt idx="48">
                  <c:v>0.06832298136645963</c:v>
                </c:pt>
                <c:pt idx="49">
                  <c:v>-0.02932551319648094</c:v>
                </c:pt>
                <c:pt idx="50">
                  <c:v>0.06542056074766354</c:v>
                </c:pt>
                <c:pt idx="51">
                  <c:v>0.08333333333333333</c:v>
                </c:pt>
                <c:pt idx="52">
                  <c:v>0.07936507936507936</c:v>
                </c:pt>
                <c:pt idx="53">
                  <c:v>0.0625</c:v>
                </c:pt>
                <c:pt idx="54">
                  <c:v>-0.024844720496894408</c:v>
                </c:pt>
                <c:pt idx="55">
                  <c:v>0.0375</c:v>
                </c:pt>
              </c:numCache>
            </c:numRef>
          </c:val>
        </c:ser>
        <c:axId val="1512065"/>
        <c:axId val="13608586"/>
      </c:barChart>
      <c:lineChart>
        <c:grouping val="standard"/>
        <c:varyColors val="0"/>
        <c:ser>
          <c:idx val="1"/>
          <c:order val="0"/>
          <c:tx>
            <c:strRef>
              <c:f>'全員'!$F$1</c:f>
              <c:strCache>
                <c:ptCount val="1"/>
                <c:pt idx="0">
                  <c:v>身長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'全員'!$F$2:$F$162</c:f>
              <c:numCache>
                <c:ptCount val="56"/>
                <c:pt idx="0">
                  <c:v>151</c:v>
                </c:pt>
                <c:pt idx="1">
                  <c:v>173</c:v>
                </c:pt>
                <c:pt idx="2">
                  <c:v>173</c:v>
                </c:pt>
                <c:pt idx="3">
                  <c:v>164</c:v>
                </c:pt>
                <c:pt idx="4">
                  <c:v>178</c:v>
                </c:pt>
                <c:pt idx="5">
                  <c:v>152</c:v>
                </c:pt>
                <c:pt idx="6">
                  <c:v>166</c:v>
                </c:pt>
                <c:pt idx="7">
                  <c:v>160</c:v>
                </c:pt>
                <c:pt idx="9">
                  <c:v>177</c:v>
                </c:pt>
                <c:pt idx="10">
                  <c:v>157</c:v>
                </c:pt>
                <c:pt idx="11">
                  <c:v>170</c:v>
                </c:pt>
                <c:pt idx="13">
                  <c:v>160</c:v>
                </c:pt>
                <c:pt idx="14">
                  <c:v>170</c:v>
                </c:pt>
                <c:pt idx="15">
                  <c:v>164</c:v>
                </c:pt>
                <c:pt idx="16">
                  <c:v>175</c:v>
                </c:pt>
                <c:pt idx="17">
                  <c:v>170</c:v>
                </c:pt>
                <c:pt idx="18">
                  <c:v>174</c:v>
                </c:pt>
                <c:pt idx="19">
                  <c:v>183</c:v>
                </c:pt>
                <c:pt idx="20">
                  <c:v>175</c:v>
                </c:pt>
                <c:pt idx="21">
                  <c:v>165</c:v>
                </c:pt>
                <c:pt idx="22">
                  <c:v>162</c:v>
                </c:pt>
                <c:pt idx="24">
                  <c:v>174</c:v>
                </c:pt>
                <c:pt idx="25">
                  <c:v>155</c:v>
                </c:pt>
                <c:pt idx="26">
                  <c:v>171</c:v>
                </c:pt>
                <c:pt idx="27">
                  <c:v>170</c:v>
                </c:pt>
                <c:pt idx="28">
                  <c:v>160</c:v>
                </c:pt>
                <c:pt idx="29">
                  <c:v>145</c:v>
                </c:pt>
                <c:pt idx="30">
                  <c:v>152</c:v>
                </c:pt>
                <c:pt idx="31">
                  <c:v>173</c:v>
                </c:pt>
                <c:pt idx="32">
                  <c:v>147</c:v>
                </c:pt>
                <c:pt idx="34">
                  <c:v>171</c:v>
                </c:pt>
                <c:pt idx="35">
                  <c:v>165</c:v>
                </c:pt>
                <c:pt idx="36">
                  <c:v>177</c:v>
                </c:pt>
                <c:pt idx="37">
                  <c:v>175.6</c:v>
                </c:pt>
                <c:pt idx="38">
                  <c:v>170</c:v>
                </c:pt>
                <c:pt idx="39">
                  <c:v>168</c:v>
                </c:pt>
                <c:pt idx="40">
                  <c:v>155</c:v>
                </c:pt>
                <c:pt idx="41">
                  <c:v>152</c:v>
                </c:pt>
                <c:pt idx="42">
                  <c:v>157</c:v>
                </c:pt>
                <c:pt idx="43">
                  <c:v>176</c:v>
                </c:pt>
                <c:pt idx="44">
                  <c:v>167</c:v>
                </c:pt>
                <c:pt idx="45">
                  <c:v>164</c:v>
                </c:pt>
                <c:pt idx="46">
                  <c:v>159</c:v>
                </c:pt>
                <c:pt idx="47">
                  <c:v>157</c:v>
                </c:pt>
                <c:pt idx="48">
                  <c:v>172</c:v>
                </c:pt>
                <c:pt idx="49">
                  <c:v>165.5</c:v>
                </c:pt>
                <c:pt idx="50">
                  <c:v>171</c:v>
                </c:pt>
                <c:pt idx="51">
                  <c:v>182</c:v>
                </c:pt>
                <c:pt idx="52">
                  <c:v>170</c:v>
                </c:pt>
                <c:pt idx="53">
                  <c:v>170</c:v>
                </c:pt>
                <c:pt idx="54">
                  <c:v>157</c:v>
                </c:pt>
                <c:pt idx="55">
                  <c:v>166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53652"/>
        <c:crosses val="autoZero"/>
        <c:auto val="0"/>
        <c:lblOffset val="100"/>
        <c:noMultiLvlLbl val="0"/>
      </c:catAx>
      <c:valAx>
        <c:axId val="28553652"/>
        <c:scaling>
          <c:orientation val="minMax"/>
          <c:min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55368411"/>
        <c:crossesAt val="1"/>
        <c:crossBetween val="between"/>
        <c:dispUnits/>
      </c:valAx>
      <c:catAx>
        <c:axId val="1512065"/>
        <c:scaling>
          <c:orientation val="minMax"/>
        </c:scaling>
        <c:axPos val="b"/>
        <c:delete val="1"/>
        <c:majorTickMark val="in"/>
        <c:minorTickMark val="none"/>
        <c:tickLblPos val="nextTo"/>
        <c:crossAx val="13608586"/>
        <c:crosses val="autoZero"/>
        <c:auto val="0"/>
        <c:lblOffset val="100"/>
        <c:noMultiLvlLbl val="0"/>
      </c:catAx>
      <c:valAx>
        <c:axId val="13608586"/>
        <c:scaling>
          <c:orientation val="minMax"/>
          <c:max val="0.5"/>
          <c:min val="-0.5"/>
        </c:scaling>
        <c:axPos val="l"/>
        <c:delete val="0"/>
        <c:numFmt formatCode="General" sourceLinked="1"/>
        <c:majorTickMark val="in"/>
        <c:minorTickMark val="none"/>
        <c:tickLblPos val="nextTo"/>
        <c:crossAx val="15120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親の平均身長と自分の身長</a:t>
            </a:r>
          </a:p>
        </c:rich>
      </c:tx>
      <c:layout>
        <c:manualLayout>
          <c:xMode val="factor"/>
          <c:yMode val="factor"/>
          <c:x val="-0.008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8725"/>
          <c:w val="0.9417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'全員'!$I$1</c:f>
              <c:strCache>
                <c:ptCount val="1"/>
                <c:pt idx="0">
                  <c:v>父母平均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'全員'!$I$2:$I$162</c:f>
              <c:numCache>
                <c:ptCount val="56"/>
                <c:pt idx="0">
                  <c:v>160.5</c:v>
                </c:pt>
                <c:pt idx="1">
                  <c:v>160</c:v>
                </c:pt>
                <c:pt idx="2">
                  <c:v>160.5</c:v>
                </c:pt>
                <c:pt idx="3">
                  <c:v>161.5</c:v>
                </c:pt>
                <c:pt idx="4">
                  <c:v>153</c:v>
                </c:pt>
                <c:pt idx="5">
                  <c:v>162.5</c:v>
                </c:pt>
                <c:pt idx="6">
                  <c:v>163</c:v>
                </c:pt>
                <c:pt idx="7">
                  <c:v>161</c:v>
                </c:pt>
                <c:pt idx="8">
                  <c:v>176</c:v>
                </c:pt>
                <c:pt idx="9">
                  <c:v>162.5</c:v>
                </c:pt>
                <c:pt idx="10">
                  <c:v>157.5</c:v>
                </c:pt>
                <c:pt idx="11">
                  <c:v>167.5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161.5</c:v>
                </c:pt>
                <c:pt idx="16">
                  <c:v>158.5</c:v>
                </c:pt>
                <c:pt idx="17">
                  <c:v>164.5</c:v>
                </c:pt>
                <c:pt idx="18">
                  <c:v>167.5</c:v>
                </c:pt>
                <c:pt idx="19">
                  <c:v>167</c:v>
                </c:pt>
                <c:pt idx="20">
                  <c:v>162.5</c:v>
                </c:pt>
                <c:pt idx="21">
                  <c:v>161.5</c:v>
                </c:pt>
                <c:pt idx="22">
                  <c:v>157.5</c:v>
                </c:pt>
                <c:pt idx="23">
                  <c:v>154</c:v>
                </c:pt>
                <c:pt idx="24">
                  <c:v>162.5</c:v>
                </c:pt>
                <c:pt idx="25">
                  <c:v>160</c:v>
                </c:pt>
                <c:pt idx="26">
                  <c:v>163.5</c:v>
                </c:pt>
                <c:pt idx="27">
                  <c:v>159</c:v>
                </c:pt>
                <c:pt idx="28">
                  <c:v>157.5</c:v>
                </c:pt>
                <c:pt idx="29">
                  <c:v>158.5</c:v>
                </c:pt>
                <c:pt idx="30">
                  <c:v>164.5</c:v>
                </c:pt>
                <c:pt idx="31">
                  <c:v>162.5</c:v>
                </c:pt>
                <c:pt idx="32">
                  <c:v>160.5</c:v>
                </c:pt>
                <c:pt idx="33">
                  <c:v>155</c:v>
                </c:pt>
                <c:pt idx="34">
                  <c:v>169</c:v>
                </c:pt>
                <c:pt idx="35">
                  <c:v>167.5</c:v>
                </c:pt>
                <c:pt idx="36">
                  <c:v>166</c:v>
                </c:pt>
                <c:pt idx="37">
                  <c:v>165.5</c:v>
                </c:pt>
                <c:pt idx="38">
                  <c:v>161.5</c:v>
                </c:pt>
                <c:pt idx="39">
                  <c:v>156.5</c:v>
                </c:pt>
                <c:pt idx="40">
                  <c:v>162.5</c:v>
                </c:pt>
                <c:pt idx="41">
                  <c:v>165</c:v>
                </c:pt>
                <c:pt idx="42">
                  <c:v>163.5</c:v>
                </c:pt>
                <c:pt idx="43">
                  <c:v>164</c:v>
                </c:pt>
                <c:pt idx="44">
                  <c:v>165.5</c:v>
                </c:pt>
                <c:pt idx="45">
                  <c:v>165</c:v>
                </c:pt>
                <c:pt idx="46">
                  <c:v>168.5</c:v>
                </c:pt>
                <c:pt idx="47">
                  <c:v>163.5</c:v>
                </c:pt>
                <c:pt idx="48">
                  <c:v>161</c:v>
                </c:pt>
                <c:pt idx="49">
                  <c:v>170.5</c:v>
                </c:pt>
                <c:pt idx="50">
                  <c:v>160.5</c:v>
                </c:pt>
                <c:pt idx="51">
                  <c:v>168</c:v>
                </c:pt>
                <c:pt idx="52">
                  <c:v>157.5</c:v>
                </c:pt>
                <c:pt idx="53">
                  <c:v>160</c:v>
                </c:pt>
                <c:pt idx="54">
                  <c:v>161</c:v>
                </c:pt>
                <c:pt idx="55">
                  <c:v>160</c:v>
                </c:pt>
              </c:numCache>
            </c:numRef>
          </c:xVal>
          <c:yVal>
            <c:numRef>
              <c:f>'全員'!$F$2:$F$162</c:f>
              <c:numCache>
                <c:ptCount val="56"/>
                <c:pt idx="0">
                  <c:v>151</c:v>
                </c:pt>
                <c:pt idx="1">
                  <c:v>173</c:v>
                </c:pt>
                <c:pt idx="2">
                  <c:v>173</c:v>
                </c:pt>
                <c:pt idx="3">
                  <c:v>164</c:v>
                </c:pt>
                <c:pt idx="4">
                  <c:v>178</c:v>
                </c:pt>
                <c:pt idx="5">
                  <c:v>152</c:v>
                </c:pt>
                <c:pt idx="6">
                  <c:v>166</c:v>
                </c:pt>
                <c:pt idx="7">
                  <c:v>160</c:v>
                </c:pt>
                <c:pt idx="9">
                  <c:v>177</c:v>
                </c:pt>
                <c:pt idx="10">
                  <c:v>157</c:v>
                </c:pt>
                <c:pt idx="11">
                  <c:v>170</c:v>
                </c:pt>
                <c:pt idx="13">
                  <c:v>160</c:v>
                </c:pt>
                <c:pt idx="14">
                  <c:v>170</c:v>
                </c:pt>
                <c:pt idx="15">
                  <c:v>164</c:v>
                </c:pt>
                <c:pt idx="16">
                  <c:v>175</c:v>
                </c:pt>
                <c:pt idx="17">
                  <c:v>170</c:v>
                </c:pt>
                <c:pt idx="18">
                  <c:v>174</c:v>
                </c:pt>
                <c:pt idx="19">
                  <c:v>183</c:v>
                </c:pt>
                <c:pt idx="20">
                  <c:v>175</c:v>
                </c:pt>
                <c:pt idx="21">
                  <c:v>165</c:v>
                </c:pt>
                <c:pt idx="22">
                  <c:v>162</c:v>
                </c:pt>
                <c:pt idx="24">
                  <c:v>174</c:v>
                </c:pt>
                <c:pt idx="25">
                  <c:v>155</c:v>
                </c:pt>
                <c:pt idx="26">
                  <c:v>171</c:v>
                </c:pt>
                <c:pt idx="27">
                  <c:v>170</c:v>
                </c:pt>
                <c:pt idx="28">
                  <c:v>160</c:v>
                </c:pt>
                <c:pt idx="29">
                  <c:v>145</c:v>
                </c:pt>
                <c:pt idx="30">
                  <c:v>152</c:v>
                </c:pt>
                <c:pt idx="31">
                  <c:v>173</c:v>
                </c:pt>
                <c:pt idx="32">
                  <c:v>147</c:v>
                </c:pt>
                <c:pt idx="34">
                  <c:v>171</c:v>
                </c:pt>
                <c:pt idx="35">
                  <c:v>165</c:v>
                </c:pt>
                <c:pt idx="36">
                  <c:v>177</c:v>
                </c:pt>
                <c:pt idx="37">
                  <c:v>175.6</c:v>
                </c:pt>
                <c:pt idx="38">
                  <c:v>170</c:v>
                </c:pt>
                <c:pt idx="39">
                  <c:v>168</c:v>
                </c:pt>
                <c:pt idx="40">
                  <c:v>155</c:v>
                </c:pt>
                <c:pt idx="41">
                  <c:v>152</c:v>
                </c:pt>
                <c:pt idx="42">
                  <c:v>157</c:v>
                </c:pt>
                <c:pt idx="43">
                  <c:v>176</c:v>
                </c:pt>
                <c:pt idx="44">
                  <c:v>167</c:v>
                </c:pt>
                <c:pt idx="45">
                  <c:v>164</c:v>
                </c:pt>
                <c:pt idx="46">
                  <c:v>159</c:v>
                </c:pt>
                <c:pt idx="47">
                  <c:v>157</c:v>
                </c:pt>
                <c:pt idx="48">
                  <c:v>172</c:v>
                </c:pt>
                <c:pt idx="49">
                  <c:v>165.5</c:v>
                </c:pt>
                <c:pt idx="50">
                  <c:v>171</c:v>
                </c:pt>
                <c:pt idx="51">
                  <c:v>182</c:v>
                </c:pt>
                <c:pt idx="52">
                  <c:v>170</c:v>
                </c:pt>
                <c:pt idx="53">
                  <c:v>170</c:v>
                </c:pt>
                <c:pt idx="54">
                  <c:v>157</c:v>
                </c:pt>
                <c:pt idx="55">
                  <c:v>166</c:v>
                </c:pt>
              </c:numCache>
            </c:numRef>
          </c:yVal>
          <c:smooth val="0"/>
        </c:ser>
        <c:axId val="55656277"/>
        <c:axId val="31144446"/>
      </c:scatterChart>
      <c:valAx>
        <c:axId val="55656277"/>
        <c:scaling>
          <c:orientation val="minMax"/>
          <c:max val="190"/>
          <c:min val="140"/>
        </c:scaling>
        <c:axPos val="b"/>
        <c:delete val="0"/>
        <c:numFmt formatCode="General" sourceLinked="1"/>
        <c:majorTickMark val="in"/>
        <c:minorTickMark val="none"/>
        <c:tickLblPos val="nextTo"/>
        <c:crossAx val="31144446"/>
        <c:crosses val="autoZero"/>
        <c:crossBetween val="midCat"/>
        <c:dispUnits/>
      </c:valAx>
      <c:valAx>
        <c:axId val="31144446"/>
        <c:scaling>
          <c:orientation val="minMax"/>
          <c:max val="190"/>
          <c:min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55656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137</xdr:row>
      <xdr:rowOff>19050</xdr:rowOff>
    </xdr:from>
    <xdr:to>
      <xdr:col>31</xdr:col>
      <xdr:colOff>381000</xdr:colOff>
      <xdr:row>154</xdr:row>
      <xdr:rowOff>152400</xdr:rowOff>
    </xdr:to>
    <xdr:graphicFrame>
      <xdr:nvGraphicFramePr>
        <xdr:cNvPr id="1" name="Chart 1"/>
        <xdr:cNvGraphicFramePr/>
      </xdr:nvGraphicFramePr>
      <xdr:xfrm>
        <a:off x="9429750" y="23507700"/>
        <a:ext cx="4448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600075</xdr:colOff>
      <xdr:row>2</xdr:row>
      <xdr:rowOff>19050</xdr:rowOff>
    </xdr:from>
    <xdr:to>
      <xdr:col>35</xdr:col>
      <xdr:colOff>85725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11353800" y="361950"/>
        <a:ext cx="49720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2</xdr:row>
      <xdr:rowOff>161925</xdr:rowOff>
    </xdr:from>
    <xdr:to>
      <xdr:col>31</xdr:col>
      <xdr:colOff>657225</xdr:colOff>
      <xdr:row>21</xdr:row>
      <xdr:rowOff>9525</xdr:rowOff>
    </xdr:to>
    <xdr:graphicFrame>
      <xdr:nvGraphicFramePr>
        <xdr:cNvPr id="3" name="Chart 3"/>
        <xdr:cNvGraphicFramePr/>
      </xdr:nvGraphicFramePr>
      <xdr:xfrm>
        <a:off x="9429750" y="504825"/>
        <a:ext cx="4724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60"/>
        <n v="162"/>
        <n v="178"/>
        <n v="176"/>
        <n v="168"/>
        <n v="158"/>
        <n v="179"/>
        <n v="182"/>
        <n v="175.5"/>
        <n v="177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45"/>
        <n v="50"/>
        <n v="25"/>
        <n v="85"/>
        <n v="150"/>
        <n v="130"/>
        <n v="5"/>
        <n v="80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5"/>
        <n v="3"/>
        <n v="20"/>
        <n v="1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60"/>
        <n v="162"/>
        <n v="178"/>
        <n v="176"/>
        <n v="168"/>
        <n v="158"/>
        <n v="179"/>
        <n v="182"/>
        <n v="175.5"/>
        <n v="177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45"/>
        <n v="50"/>
        <n v="25"/>
        <n v="85"/>
        <n v="150"/>
        <n v="130"/>
        <n v="5"/>
        <n v="80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5"/>
        <n v="3"/>
        <n v="20"/>
        <n v="1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60"/>
        <n v="162"/>
        <n v="178"/>
        <n v="176"/>
        <n v="168"/>
        <n v="158"/>
        <n v="179"/>
        <n v="182"/>
        <n v="175.5"/>
        <n v="177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45"/>
        <n v="50"/>
        <n v="25"/>
        <n v="85"/>
        <n v="150"/>
        <n v="130"/>
        <n v="5"/>
        <n v="80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5"/>
        <n v="3"/>
        <n v="20"/>
        <n v="1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60"/>
        <n v="162"/>
        <n v="178"/>
        <n v="176"/>
        <n v="168"/>
        <n v="158"/>
        <n v="179"/>
        <n v="182"/>
        <n v="175.5"/>
        <n v="177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45"/>
        <n v="50"/>
        <n v="25"/>
        <n v="85"/>
        <n v="150"/>
        <n v="130"/>
        <n v="5"/>
        <n v="80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5"/>
        <n v="3"/>
        <n v="20"/>
        <n v="1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60"/>
        <n v="162"/>
        <n v="178"/>
        <n v="176"/>
        <n v="168"/>
        <n v="158"/>
        <n v="179"/>
        <n v="182"/>
        <n v="175.5"/>
        <n v="177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45"/>
        <n v="50"/>
        <n v="25"/>
        <n v="85"/>
        <n v="150"/>
        <n v="130"/>
        <n v="5"/>
        <n v="80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5"/>
        <n v="3"/>
        <n v="20"/>
        <n v="10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X162" sheet="全員"/>
  </cacheSource>
  <cacheFields count="23"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78"/>
        <n v="160"/>
        <n v="162"/>
        <n v="177"/>
        <n v="176"/>
        <n v="168"/>
        <n v="158"/>
        <n v="179"/>
        <n v="182"/>
        <n v="175.5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25"/>
        <n v="45"/>
        <n v="50"/>
        <n v="80"/>
        <n v="85"/>
        <n v="150"/>
        <n v="130"/>
        <n v="5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10"/>
        <n v="5"/>
        <n v="3"/>
        <n v="20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78"/>
        <n v="160"/>
        <n v="162"/>
        <n v="177"/>
        <n v="176"/>
        <n v="168"/>
        <n v="158"/>
        <n v="179"/>
        <n v="182"/>
        <n v="175.5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SemiMixedTypes="0" containsString="0" containsMixedTypes="0" containsNumber="1" containsInteger="1" count="3">
        <n v="0"/>
        <n v="1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25"/>
        <n v="45"/>
        <n v="50"/>
        <n v="80"/>
        <n v="85"/>
        <n v="150"/>
        <n v="130"/>
        <n v="5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10"/>
        <n v="5"/>
        <n v="3"/>
        <n v="20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62" sheet="全員"/>
  </cacheSource>
  <cacheFields count="24">
    <cacheField name="番号">
      <sharedItems containsSemiMixedTypes="0" containsString="0" containsMixedTypes="0" containsNumber="1"/>
    </cacheField>
    <cacheField name="年齢">
      <sharedItems containsString="0" containsBlank="1" containsMixedTypes="0" containsNumber="1" containsInteger="1" count="12">
        <n v="20"/>
        <n v="21"/>
        <m/>
        <n v="19"/>
        <n v="26"/>
        <n v="24"/>
        <n v="33"/>
        <n v="25"/>
        <n v="50"/>
        <n v="22"/>
        <n v="23"/>
        <n v="28"/>
      </sharedItems>
    </cacheField>
    <cacheField name="性別">
      <sharedItems containsString="0" containsBlank="1" containsMixedTypes="0" containsNumber="1" containsInteger="1" count="3">
        <n v="2"/>
        <n v="1"/>
        <m/>
      </sharedItems>
    </cacheField>
    <cacheField name="学科">
      <sharedItems containsString="0" containsBlank="1" containsMixedTypes="0" containsNumber="1" containsInteger="1" count="3">
        <n v="1"/>
        <n v="2"/>
        <m/>
      </sharedItems>
    </cacheField>
    <cacheField name="組">
      <sharedItems containsString="0" containsBlank="1" containsMixedTypes="0" containsNumber="1" containsInteger="1" count="12">
        <n v="10"/>
        <n v="1"/>
        <n v="6"/>
        <n v="9"/>
        <n v="4"/>
        <n v="2"/>
        <n v="3"/>
        <n v="5"/>
        <n v="8"/>
        <m/>
        <n v="20"/>
        <n v="7"/>
      </sharedItems>
    </cacheField>
    <cacheField name="身長">
      <sharedItems containsMixedTypes="1" containsNumber="1"/>
    </cacheField>
    <cacheField name="父身">
      <sharedItems containsString="0" containsBlank="1" containsMixedTypes="0" containsNumber="1" count="25">
        <n v="172"/>
        <n v="170"/>
        <n v="167"/>
        <n v="171"/>
        <n v="180"/>
        <n v="165"/>
        <n v="163"/>
        <n v="173"/>
        <n v="175"/>
        <n v="166"/>
        <n v="164"/>
        <n v="174"/>
        <n v="181"/>
        <m/>
        <n v="169"/>
        <n v="178"/>
        <n v="160"/>
        <n v="162"/>
        <n v="177"/>
        <n v="176"/>
        <n v="168"/>
        <n v="158"/>
        <n v="179"/>
        <n v="182"/>
        <n v="175.5"/>
      </sharedItems>
    </cacheField>
    <cacheField name="母身">
      <sharedItems containsString="0" containsBlank="1" containsMixedTypes="0" containsNumber="1" count="22">
        <n v="155"/>
        <n v="162"/>
        <n v="154"/>
        <n v="153"/>
        <n v="168"/>
        <n v="152"/>
        <n v="150"/>
        <n v="160"/>
        <n v="156"/>
        <n v="149"/>
        <n v="164"/>
        <n v="157"/>
        <n v="176"/>
        <n v="161"/>
        <n v="159"/>
        <n v="165"/>
        <n v="158"/>
        <n v="166"/>
        <m/>
        <n v="167"/>
        <n v="163"/>
        <n v="165.5"/>
      </sharedItems>
    </cacheField>
    <cacheField name="父母平均">
      <sharedItems containsMixedTypes="1" containsNumber="1"/>
    </cacheField>
    <cacheField name="伸び率">
      <sharedItems containsMixedTypes="1" containsNumber="1"/>
    </cacheField>
    <cacheField name="血液型">
      <sharedItems containsSemiMixedTypes="0" containsString="0" containsMixedTypes="0" containsNumber="1" count="5">
        <n v="4"/>
        <n v="3"/>
        <n v="2"/>
        <n v="1"/>
        <n v="1.3"/>
      </sharedItems>
    </cacheField>
    <cacheField name="兄弟姉妹">
      <sharedItems containsSemiMixedTypes="0" containsString="0" containsMixedTypes="0" containsNumber="1" containsInteger="1" count="7">
        <n v="2"/>
        <n v="3"/>
        <n v="1"/>
        <n v="4"/>
        <n v="0"/>
        <n v="7"/>
        <n v="5"/>
      </sharedItems>
    </cacheField>
    <cacheField name="煙草">
      <sharedItems containsMixedTypes="1" containsNumber="1" containsInteger="1" count="4">
        <n v="0"/>
        <n v="1"/>
        <s v="                                                                                                                                             "/>
        <n v="2"/>
      </sharedItems>
    </cacheField>
    <cacheField name="免許">
      <sharedItems containsString="0" containsBlank="1" containsMixedTypes="0" containsNumber="1" containsInteger="1" count="3">
        <n v="1"/>
        <n v="0"/>
        <m/>
      </sharedItems>
    </cacheField>
    <cacheField name="パソコン">
      <sharedItems containsSemiMixedTypes="0" containsString="0" containsMixedTypes="0" containsNumber="1" containsInteger="1" count="3">
        <n v="0"/>
        <n v="1"/>
        <n v="2"/>
      </sharedItems>
    </cacheField>
    <cacheField name="インターネット">
      <sharedItems containsString="0" containsBlank="1" containsMixedTypes="0" containsNumber="1" containsInteger="1" count="3">
        <n v="0"/>
        <n v="1"/>
        <m/>
      </sharedItems>
    </cacheField>
    <cacheField name="クリップボード">
      <sharedItems containsSemiMixedTypes="0" containsString="0" containsMixedTypes="0" containsNumber="1" containsInteger="1" count="2">
        <n v="0"/>
        <n v="1"/>
      </sharedItems>
    </cacheField>
    <cacheField name="携帯電話（PHS）を持っていますか（携帯電話">
      <sharedItems containsSemiMixedTypes="0" containsString="0" containsMixedTypes="0" containsNumber="1" containsInteger="1" count="3">
        <n v="1"/>
        <n v="0"/>
        <n v="2"/>
      </sharedItems>
    </cacheField>
    <cacheField name="アルバイト">
      <sharedItems containsSemiMixedTypes="0" containsString="0" containsMixedTypes="0" containsNumber="1" containsInteger="1"/>
    </cacheField>
    <cacheField name="テレビ">
      <sharedItems containsSemiMixedTypes="0" containsString="0" containsMixedTypes="0" containsNumber="1" count="18">
        <n v="2"/>
        <n v="10"/>
        <n v="1"/>
        <n v="3"/>
        <n v="0"/>
        <n v="4"/>
        <n v="50"/>
        <n v="40"/>
        <n v="8"/>
        <n v="5"/>
        <n v="20"/>
        <n v="2.5"/>
        <n v="0.5"/>
        <n v="0.2"/>
        <n v="6"/>
        <n v="1.5"/>
        <n v="21"/>
        <n v="30"/>
      </sharedItems>
    </cacheField>
    <cacheField name="通学時間">
      <sharedItems containsSemiMixedTypes="0" containsString="0" containsMixedTypes="0" containsNumber="1" count="28">
        <n v="30"/>
        <n v="60"/>
        <n v="20"/>
        <n v="120"/>
        <n v="90"/>
        <n v="10"/>
        <n v="160"/>
        <n v="110"/>
        <n v="1.5"/>
        <n v="15"/>
        <n v="100"/>
        <n v="1"/>
        <n v="40"/>
        <n v="2.5"/>
        <n v="35"/>
        <n v="25"/>
        <n v="45"/>
        <n v="50"/>
        <n v="80"/>
        <n v="85"/>
        <n v="150"/>
        <n v="130"/>
        <n v="5"/>
        <n v="2"/>
        <n v="3"/>
        <n v="140"/>
        <n v="70"/>
        <n v="55"/>
      </sharedItems>
    </cacheField>
    <cacheField name="授業数">
      <sharedItems containsSemiMixedTypes="0" containsString="0" containsMixedTypes="0" containsNumber="1" containsInteger="1" count="20">
        <n v="16"/>
        <n v="13"/>
        <n v="15"/>
        <n v="22"/>
        <n v="14"/>
        <n v="20"/>
        <n v="17"/>
        <n v="28"/>
        <n v="8"/>
        <n v="30"/>
        <n v="10"/>
        <n v="9"/>
        <n v="18"/>
        <n v="23"/>
        <n v="25"/>
        <n v="11"/>
        <n v="12"/>
        <n v="3"/>
        <n v="52"/>
        <n v="24"/>
      </sharedItems>
    </cacheField>
    <cacheField name="ダブルスクーリング">
      <sharedItems containsSemiMixedTypes="0" containsString="0" containsMixedTypes="0" containsNumber="1" containsInteger="1" count="2">
        <n v="1"/>
        <n v="0"/>
      </sharedItems>
    </cacheField>
    <cacheField name="海外">
      <sharedItems containsString="0" containsBlank="1" containsMixedTypes="0" containsNumber="1" containsInteger="1" count="10">
        <n v="2"/>
        <n v="0"/>
        <n v="1"/>
        <n v="4"/>
        <m/>
        <n v="6"/>
        <n v="10"/>
        <n v="5"/>
        <n v="3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pivotTable1.xml><?xml version="1.0" encoding="utf-8"?>
<pivotTableDefinition xmlns="http://schemas.openxmlformats.org/spreadsheetml/2006/main" name="ﾋﾟﾎﾞｯﾄﾃｰﾌﾞﾙ3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6:E41" firstHeaderRow="1" firstDataRow="2" firstDataCol="1"/>
  <pivotFields count="24">
    <pivotField compact="0" outline="0" subtotalTop="0" showAll="0" numFmtId="176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データの個数 : 性別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6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28:F33" firstHeaderRow="1" firstDataRow="2" firstDataCol="1"/>
  <pivotFields count="24">
    <pivotField compact="0" outline="0" subtotalTop="0" showAll="0" numFmtId="17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6">
        <item h="1"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10"/>
  </colFields>
  <colItems count="5">
    <i>
      <x v="1"/>
    </i>
    <i>
      <x v="2"/>
    </i>
    <i>
      <x v="3"/>
    </i>
    <i>
      <x v="4"/>
    </i>
    <i t="grand">
      <x/>
    </i>
  </colItems>
  <dataFields count="1">
    <dataField name="データの個数 : 血液型" fld="1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:E6" firstHeaderRow="1" firstDataRow="2" firstDataCol="1"/>
  <pivotFields count="24">
    <pivotField compact="0" outline="0" subtotalTop="0" showAll="0" numFmtId="176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データの個数 : 煙草" fld="1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0:E17" firstHeaderRow="1" firstDataRow="2" firstDataCol="1"/>
  <pivotFields count="24">
    <pivotField compact="0" outline="0" subtotalTop="0" showAll="0" numFmtId="17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3"/>
        <item x="4"/>
        <item x="2"/>
        <item x="1"/>
        <item x="0"/>
        <item t="default"/>
      </items>
    </pivotField>
    <pivotField compact="0" outline="0" subtotalTop="0" showAll="0"/>
    <pivotField axis="axisCol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データの個数 : 煙草" fld="12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4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20:E25" firstHeaderRow="1" firstDataRow="2" firstDataCol="1"/>
  <pivotFields count="24">
    <pivotField compact="0" outline="0" subtotalTop="0" showAll="0" numFmtId="17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1"/>
    </i>
    <i>
      <x v="2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データの個数 : 免許" fld="13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ﾋﾟﾎﾞｯﾄﾃｰﾌﾞﾙ1" cacheId="8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5:E59" firstHeaderRow="1" firstDataRow="2" firstDataCol="1"/>
  <pivotFields count="23"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5"/>
        <item x="6"/>
        <item x="4"/>
        <item x="7"/>
        <item x="2"/>
        <item x="11"/>
        <item x="8"/>
        <item x="3"/>
        <item x="0"/>
        <item x="10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データの個数 : 性別" fld="1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ﾋﾟﾎﾞｯﾄﾃｰﾌﾞﾙ2" cacheId="9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62:E71" firstHeaderRow="1" firstDataRow="2" firstDataCol="1"/>
  <pivotFields count="24">
    <pivotField compact="0" outline="0" subtotalTop="0" showAll="0" numFmtId="176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4"/>
        <item x="2"/>
        <item x="0"/>
        <item x="1"/>
        <item x="3"/>
        <item x="6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データの個数 : 性別" fld="2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ﾋﾟﾎﾞｯﾄﾃｰﾌﾞﾙ1" cacheId="10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:E6" firstHeaderRow="1" firstDataRow="2" firstDataCol="1"/>
  <pivotFields count="24">
    <pivotField compact="0" outline="0" subtotalTop="0" showAll="0" numFmtId="17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1"/>
    </i>
    <i>
      <x v="2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dataFields count="1">
    <dataField name="データの個数 : インターネット" fld="1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zoomScale="150" zoomScaleNormal="150" workbookViewId="0" topLeftCell="A1">
      <selection activeCell="I26" sqref="I26:R39"/>
    </sheetView>
  </sheetViews>
  <sheetFormatPr defaultColWidth="9.00390625" defaultRowHeight="13.5"/>
  <cols>
    <col min="1" max="1" width="72.625" style="0" customWidth="1"/>
    <col min="2" max="2" width="7.625" style="48" customWidth="1"/>
  </cols>
  <sheetData>
    <row r="1" spans="1:3" ht="13.5">
      <c r="A1" t="s">
        <v>136</v>
      </c>
      <c r="B1" s="48" t="s">
        <v>138</v>
      </c>
      <c r="C1" t="s">
        <v>137</v>
      </c>
    </row>
    <row r="3" spans="1:3" ht="13.5">
      <c r="A3" t="s">
        <v>140</v>
      </c>
      <c r="B3" s="48">
        <v>173.2455</v>
      </c>
      <c r="C3" s="8">
        <v>187</v>
      </c>
    </row>
    <row r="4" ht="13.5">
      <c r="C4" s="8">
        <v>178</v>
      </c>
    </row>
    <row r="5" spans="1:26" ht="13.5">
      <c r="A5" t="s">
        <v>132</v>
      </c>
      <c r="C5" s="6">
        <v>173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8"/>
      <c r="Y5" s="8"/>
      <c r="Z5" s="8"/>
    </row>
    <row r="6" spans="1:28" ht="13.5">
      <c r="A6" t="s">
        <v>146</v>
      </c>
      <c r="C6" s="8">
        <v>173</v>
      </c>
      <c r="E6" s="7" t="s">
        <v>74</v>
      </c>
      <c r="F6" s="6" t="s">
        <v>0</v>
      </c>
      <c r="G6" s="6" t="s">
        <v>76</v>
      </c>
      <c r="H6" s="6" t="s">
        <v>77</v>
      </c>
      <c r="I6" s="6" t="s">
        <v>3</v>
      </c>
      <c r="J6" s="6" t="s">
        <v>71</v>
      </c>
      <c r="K6" s="6" t="s">
        <v>72</v>
      </c>
      <c r="L6" s="6" t="s">
        <v>73</v>
      </c>
      <c r="M6" s="6" t="s">
        <v>91</v>
      </c>
      <c r="N6" s="6" t="s">
        <v>92</v>
      </c>
      <c r="O6" s="6" t="s">
        <v>75</v>
      </c>
      <c r="P6" s="6" t="s">
        <v>78</v>
      </c>
      <c r="Q6" s="6" t="s">
        <v>79</v>
      </c>
      <c r="R6" s="6" t="s">
        <v>80</v>
      </c>
      <c r="S6" s="6" t="s">
        <v>81</v>
      </c>
      <c r="T6" s="6" t="s">
        <v>82</v>
      </c>
      <c r="U6" s="6" t="s">
        <v>83</v>
      </c>
      <c r="V6" s="6" t="s">
        <v>84</v>
      </c>
      <c r="W6" s="6" t="s">
        <v>85</v>
      </c>
      <c r="X6" s="6" t="s">
        <v>86</v>
      </c>
      <c r="Y6" s="6" t="s">
        <v>87</v>
      </c>
      <c r="Z6" s="8" t="s">
        <v>88</v>
      </c>
      <c r="AA6" s="8" t="s">
        <v>90</v>
      </c>
      <c r="AB6" s="8" t="s">
        <v>89</v>
      </c>
    </row>
    <row r="7" spans="1:28" ht="13.5">
      <c r="A7" t="s">
        <v>147</v>
      </c>
      <c r="C7" s="8">
        <v>170</v>
      </c>
      <c r="E7" s="7">
        <v>4.36999999999999</v>
      </c>
      <c r="F7" s="6">
        <v>20</v>
      </c>
      <c r="G7" s="6">
        <v>1</v>
      </c>
      <c r="H7" s="6">
        <v>1</v>
      </c>
      <c r="I7" s="6">
        <v>6</v>
      </c>
      <c r="J7" s="6">
        <v>178</v>
      </c>
      <c r="K7" s="6">
        <v>177</v>
      </c>
      <c r="L7" s="6">
        <v>150</v>
      </c>
      <c r="M7" s="6">
        <v>163.5</v>
      </c>
      <c r="N7" s="6">
        <v>0.08868501529051988</v>
      </c>
      <c r="O7" s="6">
        <v>1</v>
      </c>
      <c r="P7" s="6">
        <v>3</v>
      </c>
      <c r="Q7" s="6">
        <v>1</v>
      </c>
      <c r="R7" s="6">
        <v>1</v>
      </c>
      <c r="S7" s="6">
        <v>0</v>
      </c>
      <c r="T7" s="6">
        <v>0</v>
      </c>
      <c r="U7" s="6">
        <v>0</v>
      </c>
      <c r="V7" s="6">
        <v>1</v>
      </c>
      <c r="W7" s="6">
        <v>18</v>
      </c>
      <c r="X7" s="6">
        <v>3</v>
      </c>
      <c r="Y7" s="6">
        <v>80</v>
      </c>
      <c r="Z7" s="8">
        <v>14</v>
      </c>
      <c r="AA7" s="8">
        <v>1</v>
      </c>
      <c r="AB7" s="8">
        <v>0</v>
      </c>
    </row>
    <row r="8" spans="3:28" ht="13.5">
      <c r="C8" s="8">
        <v>164</v>
      </c>
      <c r="E8" s="7">
        <v>3.39000000000001</v>
      </c>
      <c r="F8" s="6">
        <v>20</v>
      </c>
      <c r="G8" s="6">
        <v>1</v>
      </c>
      <c r="H8" s="6">
        <v>1</v>
      </c>
      <c r="I8" s="6">
        <v>6</v>
      </c>
      <c r="J8" s="6">
        <v>178</v>
      </c>
      <c r="K8" s="6">
        <v>175</v>
      </c>
      <c r="L8" s="6">
        <v>155</v>
      </c>
      <c r="M8" s="6">
        <v>165</v>
      </c>
      <c r="N8" s="6">
        <v>0.07878787878787878</v>
      </c>
      <c r="O8" s="6">
        <v>1</v>
      </c>
      <c r="P8" s="6">
        <v>2</v>
      </c>
      <c r="Q8" s="6">
        <v>2</v>
      </c>
      <c r="R8" s="6">
        <v>1</v>
      </c>
      <c r="S8" s="6">
        <v>1</v>
      </c>
      <c r="T8" s="6">
        <v>0</v>
      </c>
      <c r="U8" s="6">
        <v>0</v>
      </c>
      <c r="V8" s="6">
        <v>1</v>
      </c>
      <c r="W8" s="6">
        <v>11</v>
      </c>
      <c r="X8" s="6">
        <v>1.5</v>
      </c>
      <c r="Y8" s="6">
        <v>45</v>
      </c>
      <c r="Z8" s="8">
        <v>15</v>
      </c>
      <c r="AA8" s="8">
        <v>0</v>
      </c>
      <c r="AB8" s="8">
        <v>0</v>
      </c>
    </row>
    <row r="9" spans="1:28" ht="13.5">
      <c r="A9" t="s">
        <v>148</v>
      </c>
      <c r="C9" s="6">
        <v>176</v>
      </c>
      <c r="E9" s="7">
        <v>3.49000000000001</v>
      </c>
      <c r="F9" s="8">
        <v>19</v>
      </c>
      <c r="G9" s="8">
        <v>1</v>
      </c>
      <c r="H9" s="8">
        <v>1</v>
      </c>
      <c r="I9" s="8">
        <v>4</v>
      </c>
      <c r="J9" s="8">
        <v>179.5</v>
      </c>
      <c r="K9" s="8">
        <v>170</v>
      </c>
      <c r="L9" s="8">
        <v>168</v>
      </c>
      <c r="M9" s="6">
        <v>169</v>
      </c>
      <c r="N9" s="6">
        <v>0.0621301775147929</v>
      </c>
      <c r="O9" s="8">
        <v>1</v>
      </c>
      <c r="P9" s="8">
        <v>2</v>
      </c>
      <c r="Q9" s="8">
        <v>1</v>
      </c>
      <c r="R9" s="8">
        <v>1</v>
      </c>
      <c r="S9" s="8">
        <v>1</v>
      </c>
      <c r="T9" s="8">
        <v>0</v>
      </c>
      <c r="U9" s="8">
        <v>1</v>
      </c>
      <c r="V9" s="8">
        <v>1</v>
      </c>
      <c r="W9" s="8">
        <v>23</v>
      </c>
      <c r="X9" s="8">
        <v>1</v>
      </c>
      <c r="Y9" s="8">
        <v>60</v>
      </c>
      <c r="Z9" s="8">
        <v>13</v>
      </c>
      <c r="AA9" s="8">
        <v>1</v>
      </c>
      <c r="AB9" s="8">
        <v>0</v>
      </c>
    </row>
    <row r="10" spans="3:28" ht="13.5">
      <c r="C10" s="6">
        <v>174</v>
      </c>
      <c r="E10" s="7">
        <v>4.12</v>
      </c>
      <c r="F10" s="6">
        <v>20</v>
      </c>
      <c r="G10" s="6">
        <v>1</v>
      </c>
      <c r="H10" s="6">
        <v>2</v>
      </c>
      <c r="I10" s="6">
        <v>4</v>
      </c>
      <c r="J10" s="6">
        <v>177</v>
      </c>
      <c r="K10" s="6">
        <v>167</v>
      </c>
      <c r="L10" s="6">
        <v>160</v>
      </c>
      <c r="M10" s="6">
        <v>163.5</v>
      </c>
      <c r="N10" s="6">
        <v>0.08256880733944955</v>
      </c>
      <c r="O10" s="6">
        <v>1</v>
      </c>
      <c r="P10" s="6">
        <v>2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1</v>
      </c>
      <c r="W10" s="6">
        <v>2</v>
      </c>
      <c r="X10" s="6">
        <v>5</v>
      </c>
      <c r="Y10" s="6">
        <v>30</v>
      </c>
      <c r="Z10" s="8">
        <v>15</v>
      </c>
      <c r="AA10" s="8">
        <v>1</v>
      </c>
      <c r="AB10" s="8">
        <v>2</v>
      </c>
    </row>
    <row r="11" spans="1:26" ht="13.5">
      <c r="A11" t="s">
        <v>141</v>
      </c>
      <c r="C11" s="6">
        <v>177</v>
      </c>
      <c r="E11" s="8"/>
      <c r="F11" s="8"/>
      <c r="G11" s="8"/>
      <c r="H11" s="8"/>
      <c r="I11" s="8"/>
      <c r="J11" s="8"/>
      <c r="K11" s="6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3.5">
      <c r="A12" t="s">
        <v>142</v>
      </c>
      <c r="C12" s="6">
        <v>171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</row>
    <row r="13" spans="3:26" ht="13.5">
      <c r="C13" s="8">
        <v>178</v>
      </c>
      <c r="E13" s="6"/>
      <c r="F13" s="6"/>
      <c r="G13" s="8">
        <v>187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8"/>
      <c r="Y13" s="8"/>
      <c r="Z13" s="8"/>
    </row>
    <row r="14" spans="1:26" ht="13.5">
      <c r="A14" t="s">
        <v>130</v>
      </c>
      <c r="B14" s="48" t="s">
        <v>134</v>
      </c>
      <c r="C14" s="6">
        <v>170</v>
      </c>
      <c r="E14" s="8"/>
      <c r="F14" s="8"/>
      <c r="G14" s="8">
        <v>178</v>
      </c>
      <c r="H14" s="8"/>
      <c r="I14" s="8"/>
      <c r="J14" s="8"/>
      <c r="K14" s="6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3:26" ht="13.5">
      <c r="C15" s="8">
        <v>164</v>
      </c>
      <c r="E15" s="8"/>
      <c r="F15" s="8"/>
      <c r="G15" s="6">
        <v>173</v>
      </c>
      <c r="H15" s="8"/>
      <c r="I15" s="8"/>
      <c r="J15" s="8"/>
      <c r="K15" s="6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7" ht="13.5">
      <c r="A16" t="s">
        <v>143</v>
      </c>
      <c r="B16" s="48">
        <v>173.38</v>
      </c>
      <c r="C16" s="8">
        <v>170</v>
      </c>
      <c r="G16" s="8">
        <v>173</v>
      </c>
    </row>
    <row r="17" spans="1:7" ht="13.5">
      <c r="A17" t="s">
        <v>144</v>
      </c>
      <c r="C17" s="6">
        <v>178</v>
      </c>
      <c r="G17" s="8">
        <v>164</v>
      </c>
    </row>
    <row r="18" spans="3:7" ht="13.5">
      <c r="C18" s="8">
        <v>170</v>
      </c>
      <c r="G18" s="6">
        <v>180</v>
      </c>
    </row>
    <row r="19" spans="1:32" ht="13.5">
      <c r="A19" t="s">
        <v>131</v>
      </c>
      <c r="C19" s="6">
        <v>180</v>
      </c>
      <c r="G19" s="8">
        <v>178</v>
      </c>
      <c r="I19" s="7" t="s">
        <v>74</v>
      </c>
      <c r="J19" s="6" t="s">
        <v>0</v>
      </c>
      <c r="K19" s="6" t="s">
        <v>76</v>
      </c>
      <c r="L19" s="6" t="s">
        <v>77</v>
      </c>
      <c r="M19" s="6" t="s">
        <v>3</v>
      </c>
      <c r="N19" s="6" t="s">
        <v>71</v>
      </c>
      <c r="O19" s="6" t="s">
        <v>72</v>
      </c>
      <c r="P19" s="6" t="s">
        <v>73</v>
      </c>
      <c r="Q19" s="6" t="s">
        <v>91</v>
      </c>
      <c r="R19" s="6" t="s">
        <v>92</v>
      </c>
      <c r="S19" s="6" t="s">
        <v>75</v>
      </c>
      <c r="T19" s="6" t="s">
        <v>78</v>
      </c>
      <c r="U19" s="6" t="s">
        <v>79</v>
      </c>
      <c r="V19" s="6" t="s">
        <v>80</v>
      </c>
      <c r="W19" s="6" t="s">
        <v>81</v>
      </c>
      <c r="X19" s="6" t="s">
        <v>82</v>
      </c>
      <c r="Y19" s="6" t="s">
        <v>83</v>
      </c>
      <c r="Z19" s="6" t="s">
        <v>84</v>
      </c>
      <c r="AA19" s="6" t="s">
        <v>85</v>
      </c>
      <c r="AB19" s="6" t="s">
        <v>86</v>
      </c>
      <c r="AC19" s="6" t="s">
        <v>87</v>
      </c>
      <c r="AD19" s="8" t="s">
        <v>88</v>
      </c>
      <c r="AE19" s="8" t="s">
        <v>90</v>
      </c>
      <c r="AF19" s="8" t="s">
        <v>89</v>
      </c>
    </row>
    <row r="20" spans="2:32" ht="13.5">
      <c r="B20" s="48">
        <v>5</v>
      </c>
      <c r="C20" s="6">
        <v>183</v>
      </c>
      <c r="G20" s="6">
        <v>174</v>
      </c>
      <c r="I20" s="7">
        <v>3.46000000000001</v>
      </c>
      <c r="J20" s="6">
        <v>19</v>
      </c>
      <c r="K20" s="6">
        <v>2</v>
      </c>
      <c r="L20" s="6">
        <v>1</v>
      </c>
      <c r="M20" s="6">
        <v>5</v>
      </c>
      <c r="N20" s="6">
        <v>159.7</v>
      </c>
      <c r="O20" s="6">
        <v>165</v>
      </c>
      <c r="P20" s="6">
        <v>160</v>
      </c>
      <c r="Q20" s="6">
        <v>162.5</v>
      </c>
      <c r="R20" s="6">
        <v>-0.0172307692307693</v>
      </c>
      <c r="S20" s="6">
        <v>2</v>
      </c>
      <c r="T20" s="6">
        <v>3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4</v>
      </c>
      <c r="AC20" s="6">
        <v>120</v>
      </c>
      <c r="AD20" s="8">
        <v>12</v>
      </c>
      <c r="AE20" s="8">
        <v>0</v>
      </c>
      <c r="AF20" s="8">
        <v>0</v>
      </c>
    </row>
    <row r="21" spans="1:32" ht="13.5">
      <c r="A21" t="s">
        <v>139</v>
      </c>
      <c r="C21" s="6">
        <v>175</v>
      </c>
      <c r="G21" s="6">
        <v>170</v>
      </c>
      <c r="I21" s="7">
        <v>2.44000000000001</v>
      </c>
      <c r="J21" s="8">
        <v>20</v>
      </c>
      <c r="K21" s="8">
        <v>2</v>
      </c>
      <c r="L21" s="8">
        <v>1</v>
      </c>
      <c r="M21" s="8">
        <v>6</v>
      </c>
      <c r="N21" s="8">
        <v>160</v>
      </c>
      <c r="O21" s="8">
        <v>160</v>
      </c>
      <c r="P21" s="8">
        <v>150</v>
      </c>
      <c r="Q21" s="6">
        <v>155</v>
      </c>
      <c r="R21" s="6">
        <v>0.03225806451612903</v>
      </c>
      <c r="S21" s="8">
        <v>1</v>
      </c>
      <c r="T21" s="8">
        <v>2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1</v>
      </c>
      <c r="AA21" s="8">
        <v>9</v>
      </c>
      <c r="AB21" s="8">
        <v>2</v>
      </c>
      <c r="AC21" s="8">
        <v>90</v>
      </c>
      <c r="AD21" s="8">
        <v>15</v>
      </c>
      <c r="AE21" s="8">
        <v>1</v>
      </c>
      <c r="AF21" s="8">
        <v>0</v>
      </c>
    </row>
    <row r="22" spans="1:32" ht="13.5">
      <c r="A22" t="s">
        <v>145</v>
      </c>
      <c r="C22" s="6">
        <v>165</v>
      </c>
      <c r="G22" s="8">
        <v>178</v>
      </c>
      <c r="I22" s="7">
        <v>3.29000000000001</v>
      </c>
      <c r="J22" s="6">
        <v>23</v>
      </c>
      <c r="K22" s="6">
        <v>2</v>
      </c>
      <c r="L22" s="6">
        <v>1</v>
      </c>
      <c r="M22" s="6">
        <v>10</v>
      </c>
      <c r="N22" s="6">
        <v>157</v>
      </c>
      <c r="O22" s="6">
        <v>173</v>
      </c>
      <c r="P22" s="6">
        <v>160</v>
      </c>
      <c r="Q22" s="6">
        <v>166.5</v>
      </c>
      <c r="R22" s="6">
        <v>-0.057057057057057055</v>
      </c>
      <c r="S22" s="6">
        <v>1</v>
      </c>
      <c r="T22" s="6">
        <v>4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1</v>
      </c>
      <c r="AA22" s="6">
        <v>6</v>
      </c>
      <c r="AB22" s="6">
        <v>1</v>
      </c>
      <c r="AC22" s="6">
        <v>30</v>
      </c>
      <c r="AD22" s="8">
        <v>13</v>
      </c>
      <c r="AE22" s="8">
        <v>0</v>
      </c>
      <c r="AF22" s="8">
        <v>0</v>
      </c>
    </row>
    <row r="23" spans="1:7" ht="13.5">
      <c r="A23" t="s">
        <v>147</v>
      </c>
      <c r="C23" s="6">
        <v>173</v>
      </c>
      <c r="G23" s="6">
        <v>170</v>
      </c>
    </row>
    <row r="24" spans="3:7" ht="13.5">
      <c r="C24" s="6">
        <v>177</v>
      </c>
      <c r="G24" s="8">
        <v>164</v>
      </c>
    </row>
    <row r="25" spans="3:7" ht="13.5">
      <c r="C25" s="8">
        <v>171</v>
      </c>
      <c r="G25" s="6">
        <v>175</v>
      </c>
    </row>
    <row r="26" spans="3:10" ht="13.5">
      <c r="C26" s="6">
        <v>170</v>
      </c>
      <c r="G26" s="6">
        <v>183</v>
      </c>
      <c r="I26" t="s">
        <v>150</v>
      </c>
      <c r="J26" t="s">
        <v>151</v>
      </c>
    </row>
    <row r="27" spans="3:7" ht="13.5">
      <c r="C27" s="6">
        <v>160</v>
      </c>
      <c r="G27" s="6">
        <v>165</v>
      </c>
    </row>
    <row r="28" spans="3:10" ht="13.5">
      <c r="C28" s="8">
        <v>170</v>
      </c>
      <c r="G28" s="6">
        <v>173</v>
      </c>
      <c r="I28" t="s">
        <v>152</v>
      </c>
      <c r="J28" t="s">
        <v>153</v>
      </c>
    </row>
    <row r="29" spans="3:7" ht="13.5">
      <c r="C29" s="6">
        <v>178</v>
      </c>
      <c r="G29" s="6">
        <v>174</v>
      </c>
    </row>
    <row r="30" spans="3:10" ht="13.5">
      <c r="C30" s="8">
        <v>165</v>
      </c>
      <c r="G30" s="6">
        <v>177</v>
      </c>
      <c r="I30" t="s">
        <v>154</v>
      </c>
      <c r="J30" t="s">
        <v>155</v>
      </c>
    </row>
    <row r="31" spans="3:7" ht="13.5">
      <c r="C31" s="6">
        <v>167</v>
      </c>
      <c r="G31" s="8">
        <v>171</v>
      </c>
    </row>
    <row r="32" spans="3:10" ht="13.5">
      <c r="C32" s="6">
        <v>172</v>
      </c>
      <c r="G32" s="6">
        <v>170</v>
      </c>
      <c r="I32" t="s">
        <v>156</v>
      </c>
      <c r="J32" t="s">
        <v>157</v>
      </c>
    </row>
    <row r="33" spans="3:7" ht="13.5">
      <c r="C33" s="6">
        <v>172</v>
      </c>
      <c r="G33" s="6">
        <v>178</v>
      </c>
    </row>
    <row r="34" spans="3:10" ht="13.5">
      <c r="C34" s="6">
        <v>175</v>
      </c>
      <c r="G34" s="6">
        <v>163</v>
      </c>
      <c r="I34" t="s">
        <v>158</v>
      </c>
      <c r="J34" t="s">
        <v>159</v>
      </c>
    </row>
    <row r="35" spans="3:7" ht="13.5">
      <c r="C35" s="6">
        <v>180</v>
      </c>
      <c r="G35" s="6">
        <v>178</v>
      </c>
    </row>
    <row r="36" spans="3:18" ht="13.5">
      <c r="C36" s="6">
        <v>171</v>
      </c>
      <c r="G36" s="6">
        <v>177</v>
      </c>
      <c r="I36" t="s">
        <v>160</v>
      </c>
      <c r="K36" s="7" t="s">
        <v>74</v>
      </c>
      <c r="L36" s="6" t="s">
        <v>0</v>
      </c>
      <c r="M36" s="6" t="s">
        <v>76</v>
      </c>
      <c r="N36" s="6" t="s">
        <v>161</v>
      </c>
      <c r="O36" s="6" t="s">
        <v>162</v>
      </c>
      <c r="P36" s="6" t="s">
        <v>71</v>
      </c>
      <c r="Q36" s="6" t="s">
        <v>163</v>
      </c>
      <c r="R36" s="6" t="s">
        <v>164</v>
      </c>
    </row>
    <row r="37" spans="3:18" ht="13.5">
      <c r="C37" s="6">
        <v>176</v>
      </c>
      <c r="G37" s="6">
        <v>175.6</v>
      </c>
      <c r="K37" s="7">
        <v>3.46000000000001</v>
      </c>
      <c r="L37" s="6">
        <v>19</v>
      </c>
      <c r="M37" s="6">
        <v>2</v>
      </c>
      <c r="N37" s="6">
        <v>1</v>
      </c>
      <c r="O37" s="6">
        <v>5</v>
      </c>
      <c r="P37" s="6">
        <v>159.7</v>
      </c>
      <c r="Q37" s="6">
        <v>165</v>
      </c>
      <c r="R37" s="6">
        <v>160</v>
      </c>
    </row>
    <row r="38" spans="3:18" ht="13.5">
      <c r="C38" s="6">
        <v>177</v>
      </c>
      <c r="G38" s="8">
        <v>179.5</v>
      </c>
      <c r="K38" s="7">
        <v>2.44000000000001</v>
      </c>
      <c r="L38" s="8">
        <v>20</v>
      </c>
      <c r="M38" s="8">
        <v>2</v>
      </c>
      <c r="N38" s="8">
        <v>1</v>
      </c>
      <c r="O38" s="8">
        <v>6</v>
      </c>
      <c r="P38" s="8">
        <v>160</v>
      </c>
      <c r="Q38" s="8">
        <v>160</v>
      </c>
      <c r="R38" s="8">
        <v>150</v>
      </c>
    </row>
    <row r="39" spans="3:18" ht="13.5">
      <c r="C39" s="8">
        <v>179.5</v>
      </c>
      <c r="G39" s="6">
        <v>170</v>
      </c>
      <c r="K39" s="7">
        <v>3.29000000000001</v>
      </c>
      <c r="L39" s="6">
        <v>23</v>
      </c>
      <c r="M39" s="6">
        <v>2</v>
      </c>
      <c r="N39" s="6">
        <v>1</v>
      </c>
      <c r="O39" s="6">
        <v>10</v>
      </c>
      <c r="P39" s="6">
        <v>157</v>
      </c>
      <c r="Q39" s="6">
        <v>173</v>
      </c>
      <c r="R39" s="6">
        <v>160</v>
      </c>
    </row>
    <row r="40" spans="3:7" ht="13.5">
      <c r="C40" s="6">
        <v>173</v>
      </c>
      <c r="G40" s="6">
        <v>168</v>
      </c>
    </row>
    <row r="41" spans="3:7" ht="13.5">
      <c r="C41" s="8">
        <v>175</v>
      </c>
      <c r="G41" s="6">
        <v>167</v>
      </c>
    </row>
    <row r="42" spans="3:7" ht="13.5">
      <c r="C42" s="6">
        <v>177</v>
      </c>
      <c r="G42" s="6">
        <v>172</v>
      </c>
    </row>
    <row r="43" spans="3:7" ht="13.5">
      <c r="C43" s="6">
        <v>168</v>
      </c>
      <c r="G43" s="6">
        <v>163</v>
      </c>
    </row>
    <row r="44" spans="3:7" ht="13.5">
      <c r="C44" s="6">
        <v>170</v>
      </c>
      <c r="G44" s="6">
        <v>182</v>
      </c>
    </row>
    <row r="45" spans="3:7" ht="13.5">
      <c r="C45" s="6">
        <v>174</v>
      </c>
      <c r="G45" s="6">
        <v>170</v>
      </c>
    </row>
    <row r="46" spans="3:7" ht="13.5">
      <c r="C46" s="6">
        <v>168</v>
      </c>
      <c r="G46" s="8">
        <v>175</v>
      </c>
    </row>
    <row r="47" spans="3:7" ht="13.5">
      <c r="C47" s="6">
        <v>176</v>
      </c>
      <c r="G47">
        <f>AVERAGE(G13:G46)</f>
        <v>173.38529411764708</v>
      </c>
    </row>
    <row r="48" ht="13.5">
      <c r="C48" s="6">
        <v>167</v>
      </c>
    </row>
    <row r="49" ht="13.5">
      <c r="C49" s="6">
        <v>178</v>
      </c>
    </row>
    <row r="50" ht="13.5">
      <c r="C50" s="6">
        <v>171</v>
      </c>
    </row>
    <row r="51" ht="13.5">
      <c r="C51" s="6">
        <v>182</v>
      </c>
    </row>
    <row r="52" ht="13.5">
      <c r="C52" s="6">
        <v>175</v>
      </c>
    </row>
    <row r="53" ht="13.5">
      <c r="C53" s="8">
        <v>176</v>
      </c>
    </row>
    <row r="54" ht="13.5">
      <c r="C54" s="6">
        <v>170</v>
      </c>
    </row>
    <row r="55" ht="13.5">
      <c r="C55" s="6">
        <v>178</v>
      </c>
    </row>
    <row r="56" ht="13.5">
      <c r="C56" s="6">
        <v>166</v>
      </c>
    </row>
    <row r="57" ht="13.5">
      <c r="C57" s="8">
        <v>175</v>
      </c>
    </row>
    <row r="58" ht="13.5">
      <c r="C58">
        <f>MIN(C3:C57)</f>
        <v>160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D15" sqref="D15"/>
    </sheetView>
  </sheetViews>
  <sheetFormatPr defaultColWidth="9.00390625" defaultRowHeight="13.5"/>
  <cols>
    <col min="1" max="1" width="4.75390625" style="0" customWidth="1"/>
    <col min="5" max="5" width="5.125" style="0" customWidth="1"/>
    <col min="6" max="6" width="4.875" style="0" customWidth="1"/>
    <col min="10" max="10" width="4.875" style="0" customWidth="1"/>
    <col min="11" max="11" width="5.125" style="0" customWidth="1"/>
  </cols>
  <sheetData>
    <row r="1" spans="1:5" ht="13.5">
      <c r="A1" s="31" t="s">
        <v>93</v>
      </c>
      <c r="B1" s="31"/>
      <c r="C1" s="31"/>
      <c r="D1" s="31"/>
      <c r="E1" s="31"/>
    </row>
    <row r="2" spans="1:5" ht="13.5">
      <c r="A2" s="31"/>
      <c r="B2" s="31"/>
      <c r="C2" s="31"/>
      <c r="D2" s="31"/>
      <c r="E2" s="31"/>
    </row>
    <row r="3" spans="1:16" ht="14.25" thickBot="1">
      <c r="A3" s="31" t="s">
        <v>94</v>
      </c>
      <c r="B3" s="31"/>
      <c r="C3" s="31"/>
      <c r="D3" s="31" t="s">
        <v>95</v>
      </c>
      <c r="E3" s="31"/>
      <c r="F3" t="s">
        <v>123</v>
      </c>
      <c r="I3" t="s">
        <v>95</v>
      </c>
      <c r="K3" t="s">
        <v>96</v>
      </c>
      <c r="P3" t="s">
        <v>95</v>
      </c>
    </row>
    <row r="4" spans="1:16" ht="13.5">
      <c r="A4" s="31"/>
      <c r="B4" s="39">
        <v>43</v>
      </c>
      <c r="C4" s="39">
        <v>55</v>
      </c>
      <c r="D4" s="31">
        <f>SUM(B4:C4)</f>
        <v>98</v>
      </c>
      <c r="E4" s="31"/>
      <c r="G4" s="10">
        <v>5</v>
      </c>
      <c r="H4" s="11">
        <v>3</v>
      </c>
      <c r="I4">
        <f>SUM(G4:H4)</f>
        <v>8</v>
      </c>
      <c r="L4" s="40">
        <v>19</v>
      </c>
      <c r="M4" s="41">
        <v>15</v>
      </c>
      <c r="N4" s="41">
        <v>23</v>
      </c>
      <c r="O4" s="42">
        <v>4</v>
      </c>
      <c r="P4">
        <f>SUM(L4:O4)</f>
        <v>61</v>
      </c>
    </row>
    <row r="5" spans="1:16" ht="13.5">
      <c r="A5" s="31"/>
      <c r="B5" s="39">
        <v>39</v>
      </c>
      <c r="C5" s="39">
        <v>11</v>
      </c>
      <c r="D5" s="31">
        <f>SUM(B5:C5)</f>
        <v>50</v>
      </c>
      <c r="E5" s="31"/>
      <c r="G5" s="37">
        <v>55</v>
      </c>
      <c r="H5" s="38">
        <v>92</v>
      </c>
      <c r="I5">
        <f>SUM(G5:H5)</f>
        <v>147</v>
      </c>
      <c r="L5" s="43">
        <v>29</v>
      </c>
      <c r="M5" s="44">
        <v>25</v>
      </c>
      <c r="N5" s="44">
        <v>34</v>
      </c>
      <c r="O5" s="45">
        <v>10</v>
      </c>
      <c r="P5">
        <f>SUM(L5:O5)</f>
        <v>98</v>
      </c>
    </row>
    <row r="6" spans="1:16" ht="14.25" thickBot="1">
      <c r="A6" s="31" t="s">
        <v>95</v>
      </c>
      <c r="B6" s="46">
        <f>SUM(B4:B5)</f>
        <v>82</v>
      </c>
      <c r="C6" s="46">
        <f>SUM(C4:C5)</f>
        <v>66</v>
      </c>
      <c r="D6" s="31">
        <f>SUM(D4:D5)</f>
        <v>148</v>
      </c>
      <c r="E6" s="31"/>
      <c r="G6" s="14">
        <v>2</v>
      </c>
      <c r="H6" s="15">
        <v>3</v>
      </c>
      <c r="I6">
        <f>SUM(G6:H6)</f>
        <v>5</v>
      </c>
      <c r="K6" t="s">
        <v>95</v>
      </c>
      <c r="L6">
        <f>SUM(L4:L5)</f>
        <v>48</v>
      </c>
      <c r="M6">
        <f>SUM(M4:M5)</f>
        <v>40</v>
      </c>
      <c r="N6">
        <f>SUM(N4:N5)</f>
        <v>57</v>
      </c>
      <c r="O6">
        <f>SUM(O4:O5)</f>
        <v>14</v>
      </c>
      <c r="P6">
        <f>SUM(P4:P5)</f>
        <v>159</v>
      </c>
    </row>
    <row r="7" spans="1:9" ht="13.5">
      <c r="A7" s="31"/>
      <c r="B7" s="46"/>
      <c r="C7" s="46"/>
      <c r="D7" s="31"/>
      <c r="E7" s="31"/>
      <c r="F7" t="s">
        <v>95</v>
      </c>
      <c r="G7">
        <f>SUM(G4:G6)</f>
        <v>62</v>
      </c>
      <c r="H7">
        <f>SUM(H4:H6)</f>
        <v>98</v>
      </c>
      <c r="I7">
        <f>SUM(I4:I6)</f>
        <v>160</v>
      </c>
    </row>
    <row r="8" spans="1:5" ht="14.25" thickBot="1">
      <c r="A8" s="31"/>
      <c r="B8" s="46"/>
      <c r="C8" s="46"/>
      <c r="D8" s="31"/>
      <c r="E8" s="31"/>
    </row>
    <row r="9" spans="1:15" ht="13.5">
      <c r="A9" s="31"/>
      <c r="B9" s="39">
        <f>$D$4*B$6/$D$6</f>
        <v>54.2972972972973</v>
      </c>
      <c r="C9" s="39">
        <f>$D$4*C$6/$D$6</f>
        <v>43.7027027027027</v>
      </c>
      <c r="D9" s="31"/>
      <c r="E9" s="31"/>
      <c r="G9" s="12">
        <f>$I$4*G$7/$I$7</f>
        <v>3.1</v>
      </c>
      <c r="H9" s="13">
        <f>$I$4*H$7/$I$7</f>
        <v>4.9</v>
      </c>
      <c r="L9" s="12">
        <f>$P$4*L$6/$P$6</f>
        <v>18.41509433962264</v>
      </c>
      <c r="M9" s="12">
        <f>$P$4*M$6/$P$6</f>
        <v>15.345911949685535</v>
      </c>
      <c r="N9" s="12">
        <f>$P$4*N$6/$P$6</f>
        <v>21.867924528301888</v>
      </c>
      <c r="O9" s="12">
        <f>$P$4*O$6/$P$6</f>
        <v>5.371069182389937</v>
      </c>
    </row>
    <row r="10" spans="1:15" ht="14.25" thickBot="1">
      <c r="A10" s="31"/>
      <c r="B10" s="39">
        <f>$D$5*B$6/$D$6</f>
        <v>27.7027027027027</v>
      </c>
      <c r="C10" s="39">
        <f>$D$5*C$6/$D$6</f>
        <v>22.2972972972973</v>
      </c>
      <c r="D10" s="31"/>
      <c r="E10" s="31"/>
      <c r="G10" s="16">
        <f>$I$5*G$7/$I$7</f>
        <v>56.9625</v>
      </c>
      <c r="H10" s="17">
        <f>$I$5*H$7/$I$7</f>
        <v>90.0375</v>
      </c>
      <c r="L10" s="18">
        <f>$P$5*L$6/$P$6</f>
        <v>29.58490566037736</v>
      </c>
      <c r="M10" s="18">
        <f>$P$5*M$6/$P$6</f>
        <v>24.654088050314467</v>
      </c>
      <c r="N10" s="18">
        <f>$P$5*N$6/$P$6</f>
        <v>35.132075471698116</v>
      </c>
      <c r="O10" s="18">
        <f>$P$5*O$6/$P$6</f>
        <v>8.628930817610064</v>
      </c>
    </row>
    <row r="11" spans="1:8" ht="14.25" thickBot="1">
      <c r="A11" s="31"/>
      <c r="B11" s="46"/>
      <c r="C11" s="46"/>
      <c r="D11" s="31"/>
      <c r="E11" s="31"/>
      <c r="G11" s="18">
        <f>$I$6*G$7/$I$7</f>
        <v>1.9375</v>
      </c>
      <c r="H11" s="19">
        <f>$I$6*H$7/$I$7</f>
        <v>3.0625</v>
      </c>
    </row>
    <row r="12" spans="1:5" ht="14.25" thickBot="1">
      <c r="A12" s="31"/>
      <c r="B12" s="46"/>
      <c r="C12" s="46"/>
      <c r="D12" s="31"/>
      <c r="E12" s="31"/>
    </row>
    <row r="13" spans="1:16" ht="13.5">
      <c r="A13" s="31"/>
      <c r="B13" s="39">
        <f>(B4-B9)*(B4-B9)/B9</f>
        <v>2.3505576258189502</v>
      </c>
      <c r="C13" s="39">
        <f>(C4-C9)*(C4-C9)/C9</f>
        <v>2.9203897775326353</v>
      </c>
      <c r="D13" s="31">
        <f>SUM(B13:C13)</f>
        <v>5.2709474033515855</v>
      </c>
      <c r="E13" s="31"/>
      <c r="G13" s="12">
        <f aca="true" t="shared" si="0" ref="G13:H15">(G4-G9)*(G4-G9)/G9</f>
        <v>1.164516129032258</v>
      </c>
      <c r="H13" s="13">
        <f t="shared" si="0"/>
        <v>0.7367346938775512</v>
      </c>
      <c r="I13">
        <f>SUM(G13:H13)</f>
        <v>1.9012508229098093</v>
      </c>
      <c r="L13" s="12">
        <f aca="true" t="shared" si="1" ref="L13:O14">(L4-L9)*(L4-L9)/L9</f>
        <v>0.018577946180018595</v>
      </c>
      <c r="M13" s="12">
        <f t="shared" si="1"/>
        <v>0.007797195587173942</v>
      </c>
      <c r="N13" s="12">
        <f t="shared" si="1"/>
        <v>0.05860615038989357</v>
      </c>
      <c r="O13" s="12">
        <f t="shared" si="1"/>
        <v>0.34999189901757183</v>
      </c>
      <c r="P13">
        <f>SUM(L13:O13)</f>
        <v>0.43497319117465794</v>
      </c>
    </row>
    <row r="14" spans="1:16" ht="14.25" thickBot="1">
      <c r="A14" s="31"/>
      <c r="B14" s="39">
        <f>(B5-B10)*(B5-B10)/B10</f>
        <v>4.6070929466051425</v>
      </c>
      <c r="C14" s="39">
        <f>(C5-C10)*(C5-C10)/C10</f>
        <v>5.723963963963964</v>
      </c>
      <c r="D14" s="31">
        <f>SUM(B14:C14)</f>
        <v>10.331056910569107</v>
      </c>
      <c r="E14" s="31"/>
      <c r="G14" s="16">
        <f t="shared" si="0"/>
        <v>0.06761301294711423</v>
      </c>
      <c r="H14" s="17">
        <f t="shared" si="0"/>
        <v>0.042775579619603196</v>
      </c>
      <c r="I14">
        <f>SUM(G14:H14)</f>
        <v>0.11038859256671743</v>
      </c>
      <c r="L14" s="18">
        <f t="shared" si="1"/>
        <v>0.011563823642664634</v>
      </c>
      <c r="M14" s="18">
        <f t="shared" si="1"/>
        <v>0.004853356436914342</v>
      </c>
      <c r="N14" s="18">
        <f t="shared" si="1"/>
        <v>0.03647933850799521</v>
      </c>
      <c r="O14" s="18">
        <f t="shared" si="1"/>
        <v>0.21785210040889647</v>
      </c>
      <c r="P14">
        <f>SUM(L14:O14)</f>
        <v>0.2707486189964706</v>
      </c>
    </row>
    <row r="15" spans="1:16" ht="14.25" thickBot="1">
      <c r="A15" s="31"/>
      <c r="B15" s="46">
        <f>SUM(B13:B14)</f>
        <v>6.957650572424093</v>
      </c>
      <c r="C15" s="46">
        <f>SUM(C13:C14)</f>
        <v>8.6443537414966</v>
      </c>
      <c r="D15" s="47">
        <f>SUM(D13:D14)</f>
        <v>15.602004313920691</v>
      </c>
      <c r="E15" s="31"/>
      <c r="G15" s="18">
        <f t="shared" si="0"/>
        <v>0.0020161290322580645</v>
      </c>
      <c r="H15" s="19">
        <f t="shared" si="0"/>
        <v>0.0012755102040816326</v>
      </c>
      <c r="I15">
        <f>SUM(G15:H15)</f>
        <v>0.003291639236339697</v>
      </c>
      <c r="L15">
        <f>SUM(L13:L14)</f>
        <v>0.03014176982268323</v>
      </c>
      <c r="M15">
        <f>SUM(M13:M14)</f>
        <v>0.012650552024088284</v>
      </c>
      <c r="N15">
        <f>SUM(N13:N14)</f>
        <v>0.09508548889788879</v>
      </c>
      <c r="O15">
        <f>SUM(O13:O14)</f>
        <v>0.5678439994264683</v>
      </c>
      <c r="P15" s="20">
        <f>SUM(P13:P14)</f>
        <v>0.7057218101711286</v>
      </c>
    </row>
    <row r="16" spans="1:10" ht="13.5">
      <c r="A16" s="31"/>
      <c r="B16" s="31"/>
      <c r="C16" s="31"/>
      <c r="D16" s="47"/>
      <c r="E16" s="31"/>
      <c r="G16">
        <f>SUM(G13:G15)</f>
        <v>1.2341452710116303</v>
      </c>
      <c r="H16">
        <f>SUM(H13:H15)</f>
        <v>0.7807857837012361</v>
      </c>
      <c r="I16" s="20">
        <f>SUM(I13:I15)</f>
        <v>2.0149310547128665</v>
      </c>
      <c r="J16" s="20"/>
    </row>
    <row r="17" spans="1:16" ht="13.5">
      <c r="A17" s="31"/>
      <c r="B17" s="31"/>
      <c r="C17" s="31" t="s">
        <v>97</v>
      </c>
      <c r="D17" s="31" t="str">
        <f>IF(3.841&lt;D15,"連関あり","連関なし")</f>
        <v>連関あり</v>
      </c>
      <c r="E17" s="31"/>
      <c r="O17" t="s">
        <v>98</v>
      </c>
      <c r="P17" t="str">
        <f>IF(7.815&lt;P15,"連関あり","連関なし")</f>
        <v>連関なし</v>
      </c>
    </row>
    <row r="18" spans="1:9" ht="13.5">
      <c r="A18" s="31"/>
      <c r="B18" s="31"/>
      <c r="C18" s="31"/>
      <c r="D18" s="31"/>
      <c r="E18" s="31"/>
      <c r="H18" t="s">
        <v>122</v>
      </c>
      <c r="I18" t="str">
        <f>IF(5.991&lt;I16,"連関あり","連関なし")</f>
        <v>連関なし</v>
      </c>
    </row>
    <row r="20" spans="4:7" ht="13.5">
      <c r="D20" s="26">
        <v>19</v>
      </c>
      <c r="E20" s="27">
        <v>15</v>
      </c>
      <c r="F20" s="27">
        <v>23</v>
      </c>
      <c r="G20" s="27">
        <v>4</v>
      </c>
    </row>
    <row r="21" spans="4:7" ht="13.5">
      <c r="D21" s="30">
        <v>29</v>
      </c>
      <c r="E21" s="31">
        <v>25</v>
      </c>
      <c r="F21" s="31">
        <v>34</v>
      </c>
      <c r="G21" s="31">
        <v>10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6">
      <selection activeCell="L64" sqref="L64"/>
    </sheetView>
  </sheetViews>
  <sheetFormatPr defaultColWidth="9.00390625" defaultRowHeight="13.5"/>
  <cols>
    <col min="1" max="1" width="17.00390625" style="0" customWidth="1"/>
    <col min="2" max="4" width="6.125" style="0" customWidth="1"/>
    <col min="5" max="7" width="4.875" style="0" customWidth="1"/>
  </cols>
  <sheetData>
    <row r="1" spans="1:5" ht="13.5">
      <c r="A1" s="21" t="s">
        <v>99</v>
      </c>
      <c r="B1" s="22" t="s">
        <v>100</v>
      </c>
      <c r="C1" s="23"/>
      <c r="D1" s="23"/>
      <c r="E1" s="24"/>
    </row>
    <row r="2" spans="1:5" ht="13.5">
      <c r="A2" s="22" t="s">
        <v>101</v>
      </c>
      <c r="B2" s="21">
        <v>0</v>
      </c>
      <c r="C2" s="23">
        <v>1</v>
      </c>
      <c r="D2" s="23">
        <v>2</v>
      </c>
      <c r="E2" s="25" t="s">
        <v>102</v>
      </c>
    </row>
    <row r="3" spans="1:5" ht="13.5">
      <c r="A3" s="21">
        <v>1</v>
      </c>
      <c r="B3" s="26">
        <v>43</v>
      </c>
      <c r="C3" s="27">
        <v>55</v>
      </c>
      <c r="D3" s="27">
        <v>2</v>
      </c>
      <c r="E3" s="28">
        <v>100</v>
      </c>
    </row>
    <row r="4" spans="1:5" ht="13.5">
      <c r="A4" s="29">
        <v>2</v>
      </c>
      <c r="B4" s="30">
        <v>39</v>
      </c>
      <c r="C4" s="31">
        <v>11</v>
      </c>
      <c r="D4" s="31"/>
      <c r="E4" s="32">
        <v>50</v>
      </c>
    </row>
    <row r="5" spans="1:5" ht="13.5">
      <c r="A5" s="29" t="s">
        <v>103</v>
      </c>
      <c r="B5" s="30">
        <v>6</v>
      </c>
      <c r="C5" s="31">
        <v>5</v>
      </c>
      <c r="D5" s="31"/>
      <c r="E5" s="32">
        <v>11</v>
      </c>
    </row>
    <row r="6" spans="1:5" ht="13.5">
      <c r="A6" s="33" t="s">
        <v>102</v>
      </c>
      <c r="B6" s="34">
        <v>88</v>
      </c>
      <c r="C6" s="35">
        <v>71</v>
      </c>
      <c r="D6" s="35">
        <v>2</v>
      </c>
      <c r="E6" s="36">
        <v>161</v>
      </c>
    </row>
    <row r="10" spans="1:5" ht="13.5">
      <c r="A10" s="21" t="s">
        <v>99</v>
      </c>
      <c r="B10" s="22" t="s">
        <v>100</v>
      </c>
      <c r="C10" s="23"/>
      <c r="D10" s="23"/>
      <c r="E10" s="24"/>
    </row>
    <row r="11" spans="1:5" ht="13.5">
      <c r="A11" s="22" t="s">
        <v>104</v>
      </c>
      <c r="B11" s="21">
        <v>0</v>
      </c>
      <c r="C11" s="23">
        <v>1</v>
      </c>
      <c r="D11" s="23">
        <v>2</v>
      </c>
      <c r="E11" s="25" t="s">
        <v>102</v>
      </c>
    </row>
    <row r="12" spans="1:5" ht="13.5">
      <c r="A12" s="21">
        <v>1</v>
      </c>
      <c r="B12" s="26">
        <v>29</v>
      </c>
      <c r="C12" s="27">
        <v>18</v>
      </c>
      <c r="D12" s="27">
        <v>1</v>
      </c>
      <c r="E12" s="28">
        <v>48</v>
      </c>
    </row>
    <row r="13" spans="1:5" ht="13.5">
      <c r="A13" s="29">
        <v>1.3</v>
      </c>
      <c r="B13" s="30"/>
      <c r="C13" s="31">
        <v>1</v>
      </c>
      <c r="D13" s="31"/>
      <c r="E13" s="32">
        <v>1</v>
      </c>
    </row>
    <row r="14" spans="1:5" ht="13.5">
      <c r="A14" s="29">
        <v>2</v>
      </c>
      <c r="B14" s="30">
        <v>20</v>
      </c>
      <c r="C14" s="31">
        <v>20</v>
      </c>
      <c r="D14" s="31"/>
      <c r="E14" s="32">
        <v>40</v>
      </c>
    </row>
    <row r="15" spans="1:5" ht="13.5">
      <c r="A15" s="29">
        <v>3</v>
      </c>
      <c r="B15" s="30">
        <v>29</v>
      </c>
      <c r="C15" s="31">
        <v>27</v>
      </c>
      <c r="D15" s="31">
        <v>1</v>
      </c>
      <c r="E15" s="32">
        <v>57</v>
      </c>
    </row>
    <row r="16" spans="1:5" ht="13.5">
      <c r="A16" s="29">
        <v>4</v>
      </c>
      <c r="B16" s="30">
        <v>10</v>
      </c>
      <c r="C16" s="31">
        <v>5</v>
      </c>
      <c r="D16" s="31"/>
      <c r="E16" s="32">
        <v>15</v>
      </c>
    </row>
    <row r="17" spans="1:5" ht="13.5">
      <c r="A17" s="33" t="s">
        <v>102</v>
      </c>
      <c r="B17" s="34">
        <v>88</v>
      </c>
      <c r="C17" s="35">
        <v>71</v>
      </c>
      <c r="D17" s="35">
        <v>2</v>
      </c>
      <c r="E17" s="36">
        <v>161</v>
      </c>
    </row>
    <row r="20" spans="1:5" ht="13.5">
      <c r="A20" s="21" t="s">
        <v>124</v>
      </c>
      <c r="B20" s="22" t="s">
        <v>125</v>
      </c>
      <c r="C20" s="23"/>
      <c r="D20" s="23"/>
      <c r="E20" s="24"/>
    </row>
    <row r="21" spans="1:5" ht="13.5">
      <c r="A21" s="22" t="s">
        <v>126</v>
      </c>
      <c r="B21" s="21">
        <v>0</v>
      </c>
      <c r="C21" s="23">
        <v>1</v>
      </c>
      <c r="D21" s="23" t="s">
        <v>103</v>
      </c>
      <c r="E21" s="25" t="s">
        <v>102</v>
      </c>
    </row>
    <row r="22" spans="1:5" ht="13.5">
      <c r="A22" s="21">
        <v>0</v>
      </c>
      <c r="B22" s="26">
        <v>5</v>
      </c>
      <c r="C22" s="27">
        <v>3</v>
      </c>
      <c r="D22" s="27"/>
      <c r="E22" s="28">
        <v>8</v>
      </c>
    </row>
    <row r="23" spans="1:5" ht="13.5">
      <c r="A23" s="29">
        <v>1</v>
      </c>
      <c r="B23" s="30">
        <v>55</v>
      </c>
      <c r="C23" s="31">
        <v>92</v>
      </c>
      <c r="D23" s="31"/>
      <c r="E23" s="32">
        <v>147</v>
      </c>
    </row>
    <row r="24" spans="1:5" ht="13.5">
      <c r="A24" s="29">
        <v>2</v>
      </c>
      <c r="B24" s="30">
        <v>2</v>
      </c>
      <c r="C24" s="31">
        <v>3</v>
      </c>
      <c r="D24" s="31"/>
      <c r="E24" s="32">
        <v>5</v>
      </c>
    </row>
    <row r="25" spans="1:5" ht="13.5">
      <c r="A25" s="33" t="s">
        <v>102</v>
      </c>
      <c r="B25" s="34">
        <v>62</v>
      </c>
      <c r="C25" s="35">
        <v>98</v>
      </c>
      <c r="D25" s="35"/>
      <c r="E25" s="36">
        <v>160</v>
      </c>
    </row>
    <row r="28" spans="1:6" ht="13.5">
      <c r="A28" s="21" t="s">
        <v>127</v>
      </c>
      <c r="B28" s="22" t="s">
        <v>104</v>
      </c>
      <c r="C28" s="23"/>
      <c r="D28" s="23"/>
      <c r="E28" s="23"/>
      <c r="F28" s="24"/>
    </row>
    <row r="29" spans="1:6" ht="13.5">
      <c r="A29" s="22" t="s">
        <v>125</v>
      </c>
      <c r="B29" s="21">
        <v>1</v>
      </c>
      <c r="C29" s="23">
        <v>2</v>
      </c>
      <c r="D29" s="23">
        <v>3</v>
      </c>
      <c r="E29" s="23">
        <v>4</v>
      </c>
      <c r="F29" s="25" t="s">
        <v>102</v>
      </c>
    </row>
    <row r="30" spans="1:6" ht="13.5">
      <c r="A30" s="21">
        <v>0</v>
      </c>
      <c r="B30" s="26">
        <v>19</v>
      </c>
      <c r="C30" s="27">
        <v>15</v>
      </c>
      <c r="D30" s="27">
        <v>23</v>
      </c>
      <c r="E30" s="27">
        <v>4</v>
      </c>
      <c r="F30" s="28">
        <v>61</v>
      </c>
    </row>
    <row r="31" spans="1:6" ht="13.5">
      <c r="A31" s="29">
        <v>1</v>
      </c>
      <c r="B31" s="30">
        <v>29</v>
      </c>
      <c r="C31" s="31">
        <v>25</v>
      </c>
      <c r="D31" s="31">
        <v>34</v>
      </c>
      <c r="E31" s="31">
        <v>10</v>
      </c>
      <c r="F31" s="32">
        <v>98</v>
      </c>
    </row>
    <row r="32" spans="1:6" ht="13.5">
      <c r="A32" s="29" t="s">
        <v>103</v>
      </c>
      <c r="B32" s="30"/>
      <c r="C32" s="31"/>
      <c r="D32" s="31"/>
      <c r="E32" s="31">
        <v>1</v>
      </c>
      <c r="F32" s="32">
        <v>1</v>
      </c>
    </row>
    <row r="33" spans="1:6" ht="13.5">
      <c r="A33" s="33" t="s">
        <v>102</v>
      </c>
      <c r="B33" s="34">
        <v>48</v>
      </c>
      <c r="C33" s="35">
        <v>40</v>
      </c>
      <c r="D33" s="35">
        <v>57</v>
      </c>
      <c r="E33" s="35">
        <v>15</v>
      </c>
      <c r="F33" s="36">
        <v>160</v>
      </c>
    </row>
    <row r="36" spans="1:5" ht="13.5">
      <c r="A36" s="21" t="s">
        <v>128</v>
      </c>
      <c r="B36" s="22" t="s">
        <v>101</v>
      </c>
      <c r="C36" s="23"/>
      <c r="D36" s="23"/>
      <c r="E36" s="24"/>
    </row>
    <row r="37" spans="1:5" ht="13.5">
      <c r="A37" s="22" t="s">
        <v>129</v>
      </c>
      <c r="B37" s="21">
        <v>1</v>
      </c>
      <c r="C37" s="23">
        <v>2</v>
      </c>
      <c r="D37" s="23" t="s">
        <v>103</v>
      </c>
      <c r="E37" s="25" t="s">
        <v>102</v>
      </c>
    </row>
    <row r="38" spans="1:5" ht="13.5">
      <c r="A38" s="21">
        <v>1</v>
      </c>
      <c r="B38" s="26">
        <v>61</v>
      </c>
      <c r="C38" s="27">
        <v>28</v>
      </c>
      <c r="D38" s="27"/>
      <c r="E38" s="28">
        <v>89</v>
      </c>
    </row>
    <row r="39" spans="1:5" ht="13.5">
      <c r="A39" s="29">
        <v>2</v>
      </c>
      <c r="B39" s="30">
        <v>38</v>
      </c>
      <c r="C39" s="31">
        <v>22</v>
      </c>
      <c r="D39" s="31"/>
      <c r="E39" s="32">
        <v>60</v>
      </c>
    </row>
    <row r="40" spans="1:5" ht="13.5">
      <c r="A40" s="29" t="s">
        <v>103</v>
      </c>
      <c r="B40" s="30">
        <v>1</v>
      </c>
      <c r="C40" s="31"/>
      <c r="D40" s="31"/>
      <c r="E40" s="32">
        <v>1</v>
      </c>
    </row>
    <row r="41" spans="1:5" ht="13.5">
      <c r="A41" s="33" t="s">
        <v>102</v>
      </c>
      <c r="B41" s="34">
        <v>100</v>
      </c>
      <c r="C41" s="35">
        <v>50</v>
      </c>
      <c r="D41" s="35"/>
      <c r="E41" s="36">
        <v>150</v>
      </c>
    </row>
    <row r="45" spans="1:5" ht="13.5">
      <c r="A45" s="21" t="s">
        <v>128</v>
      </c>
      <c r="B45" s="22" t="s">
        <v>101</v>
      </c>
      <c r="C45" s="23"/>
      <c r="D45" s="23"/>
      <c r="E45" s="24"/>
    </row>
    <row r="46" spans="1:5" ht="13.5">
      <c r="A46" s="22" t="s">
        <v>133</v>
      </c>
      <c r="B46" s="21">
        <v>1</v>
      </c>
      <c r="C46" s="23">
        <v>2</v>
      </c>
      <c r="D46" s="23" t="s">
        <v>103</v>
      </c>
      <c r="E46" s="25" t="s">
        <v>102</v>
      </c>
    </row>
    <row r="47" spans="1:5" ht="13.5">
      <c r="A47" s="21">
        <v>1</v>
      </c>
      <c r="B47" s="26">
        <v>6</v>
      </c>
      <c r="C47" s="27">
        <v>4</v>
      </c>
      <c r="D47" s="27"/>
      <c r="E47" s="28">
        <v>10</v>
      </c>
    </row>
    <row r="48" spans="1:5" ht="13.5">
      <c r="A48" s="29">
        <v>2</v>
      </c>
      <c r="B48" s="30">
        <v>10</v>
      </c>
      <c r="C48" s="31">
        <v>3</v>
      </c>
      <c r="D48" s="31"/>
      <c r="E48" s="32">
        <v>13</v>
      </c>
    </row>
    <row r="49" spans="1:5" ht="13.5">
      <c r="A49" s="29">
        <v>3</v>
      </c>
      <c r="B49" s="30">
        <v>20</v>
      </c>
      <c r="C49" s="31">
        <v>2</v>
      </c>
      <c r="D49" s="31"/>
      <c r="E49" s="32">
        <v>22</v>
      </c>
    </row>
    <row r="50" spans="1:5" ht="13.5">
      <c r="A50" s="29">
        <v>4</v>
      </c>
      <c r="B50" s="30">
        <v>18</v>
      </c>
      <c r="C50" s="31">
        <v>8</v>
      </c>
      <c r="D50" s="31"/>
      <c r="E50" s="32">
        <v>26</v>
      </c>
    </row>
    <row r="51" spans="1:5" ht="13.5">
      <c r="A51" s="29">
        <v>5</v>
      </c>
      <c r="B51" s="30">
        <v>14</v>
      </c>
      <c r="C51" s="31">
        <v>7</v>
      </c>
      <c r="D51" s="31"/>
      <c r="E51" s="32">
        <v>21</v>
      </c>
    </row>
    <row r="52" spans="1:5" ht="13.5">
      <c r="A52" s="29">
        <v>6</v>
      </c>
      <c r="B52" s="30">
        <v>11</v>
      </c>
      <c r="C52" s="31">
        <v>7</v>
      </c>
      <c r="D52" s="31"/>
      <c r="E52" s="32">
        <v>18</v>
      </c>
    </row>
    <row r="53" spans="1:5" ht="13.5">
      <c r="A53" s="29">
        <v>7</v>
      </c>
      <c r="B53" s="30">
        <v>3</v>
      </c>
      <c r="C53" s="31">
        <v>2</v>
      </c>
      <c r="D53" s="31"/>
      <c r="E53" s="32">
        <v>5</v>
      </c>
    </row>
    <row r="54" spans="1:5" ht="13.5">
      <c r="A54" s="29">
        <v>8</v>
      </c>
      <c r="B54" s="30">
        <v>5</v>
      </c>
      <c r="C54" s="31">
        <v>1</v>
      </c>
      <c r="D54" s="31"/>
      <c r="E54" s="32">
        <v>6</v>
      </c>
    </row>
    <row r="55" spans="1:5" ht="13.5">
      <c r="A55" s="29">
        <v>9</v>
      </c>
      <c r="B55" s="30">
        <v>6</v>
      </c>
      <c r="C55" s="31">
        <v>9</v>
      </c>
      <c r="D55" s="31"/>
      <c r="E55" s="32">
        <v>15</v>
      </c>
    </row>
    <row r="56" spans="1:5" ht="13.5">
      <c r="A56" s="29">
        <v>10</v>
      </c>
      <c r="B56" s="30">
        <v>7</v>
      </c>
      <c r="C56" s="31">
        <v>5</v>
      </c>
      <c r="D56" s="31"/>
      <c r="E56" s="32">
        <v>12</v>
      </c>
    </row>
    <row r="57" spans="1:5" ht="13.5">
      <c r="A57" s="29">
        <v>20</v>
      </c>
      <c r="B57" s="30"/>
      <c r="C57" s="31">
        <v>1</v>
      </c>
      <c r="D57" s="31"/>
      <c r="E57" s="32">
        <v>1</v>
      </c>
    </row>
    <row r="58" spans="1:5" ht="13.5">
      <c r="A58" s="29" t="s">
        <v>103</v>
      </c>
      <c r="B58" s="30"/>
      <c r="C58" s="31">
        <v>1</v>
      </c>
      <c r="D58" s="31"/>
      <c r="E58" s="32">
        <v>1</v>
      </c>
    </row>
    <row r="59" spans="1:5" ht="13.5">
      <c r="A59" s="33" t="s">
        <v>102</v>
      </c>
      <c r="B59" s="34">
        <v>100</v>
      </c>
      <c r="C59" s="35">
        <v>50</v>
      </c>
      <c r="D59" s="35"/>
      <c r="E59" s="36">
        <v>150</v>
      </c>
    </row>
    <row r="62" spans="1:5" ht="13.5">
      <c r="A62" s="21" t="s">
        <v>128</v>
      </c>
      <c r="B62" s="22" t="s">
        <v>101</v>
      </c>
      <c r="C62" s="23"/>
      <c r="D62" s="23"/>
      <c r="E62" s="24"/>
    </row>
    <row r="63" spans="1:5" ht="13.5">
      <c r="A63" s="22" t="s">
        <v>135</v>
      </c>
      <c r="B63" s="21">
        <v>1</v>
      </c>
      <c r="C63" s="23">
        <v>2</v>
      </c>
      <c r="D63" s="23" t="s">
        <v>103</v>
      </c>
      <c r="E63" s="25" t="s">
        <v>102</v>
      </c>
    </row>
    <row r="64" spans="1:5" ht="13.5">
      <c r="A64" s="21">
        <v>0</v>
      </c>
      <c r="B64" s="26">
        <v>1</v>
      </c>
      <c r="C64" s="27"/>
      <c r="D64" s="27"/>
      <c r="E64" s="28">
        <v>1</v>
      </c>
    </row>
    <row r="65" spans="1:5" ht="13.5">
      <c r="A65" s="29">
        <v>1</v>
      </c>
      <c r="B65" s="30">
        <v>7</v>
      </c>
      <c r="C65" s="31">
        <v>7</v>
      </c>
      <c r="D65" s="31"/>
      <c r="E65" s="32">
        <v>14</v>
      </c>
    </row>
    <row r="66" spans="1:5" ht="13.5">
      <c r="A66" s="29">
        <v>2</v>
      </c>
      <c r="B66" s="30">
        <v>63</v>
      </c>
      <c r="C66" s="31">
        <v>31</v>
      </c>
      <c r="D66" s="31"/>
      <c r="E66" s="32">
        <v>94</v>
      </c>
    </row>
    <row r="67" spans="1:5" ht="13.5">
      <c r="A67" s="29">
        <v>3</v>
      </c>
      <c r="B67" s="30">
        <v>18</v>
      </c>
      <c r="C67" s="31">
        <v>8</v>
      </c>
      <c r="D67" s="31"/>
      <c r="E67" s="32">
        <v>26</v>
      </c>
    </row>
    <row r="68" spans="1:5" ht="13.5">
      <c r="A68" s="29">
        <v>4</v>
      </c>
      <c r="B68" s="30">
        <v>7</v>
      </c>
      <c r="C68" s="31">
        <v>2</v>
      </c>
      <c r="D68" s="31"/>
      <c r="E68" s="32">
        <v>9</v>
      </c>
    </row>
    <row r="69" spans="1:5" ht="13.5">
      <c r="A69" s="29">
        <v>5</v>
      </c>
      <c r="B69" s="30">
        <v>2</v>
      </c>
      <c r="C69" s="31">
        <v>2</v>
      </c>
      <c r="D69" s="31"/>
      <c r="E69" s="32">
        <v>4</v>
      </c>
    </row>
    <row r="70" spans="1:5" ht="13.5">
      <c r="A70" s="29">
        <v>7</v>
      </c>
      <c r="B70" s="30">
        <v>2</v>
      </c>
      <c r="C70" s="31"/>
      <c r="D70" s="31"/>
      <c r="E70" s="32">
        <v>2</v>
      </c>
    </row>
    <row r="71" spans="1:5" ht="13.5">
      <c r="A71" s="33" t="s">
        <v>102</v>
      </c>
      <c r="B71" s="34">
        <v>100</v>
      </c>
      <c r="C71" s="35">
        <v>50</v>
      </c>
      <c r="D71" s="35"/>
      <c r="E71" s="36">
        <v>150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D11" sqref="D11"/>
    </sheetView>
  </sheetViews>
  <sheetFormatPr defaultColWidth="9.00390625" defaultRowHeight="13.5"/>
  <sheetData>
    <row r="1" spans="1:3" ht="13.5">
      <c r="A1" s="6"/>
      <c r="C1" s="6"/>
    </row>
    <row r="2" spans="1:3" ht="13.5">
      <c r="A2" s="8"/>
      <c r="B2" s="6" t="s">
        <v>71</v>
      </c>
      <c r="C2" s="8"/>
    </row>
    <row r="3" spans="1:27" ht="13.5">
      <c r="A3" s="8"/>
      <c r="B3" s="8">
        <v>187</v>
      </c>
      <c r="C3" s="8"/>
      <c r="D3" s="7" t="s">
        <v>74</v>
      </c>
      <c r="E3" s="6" t="s">
        <v>0</v>
      </c>
      <c r="F3" s="6" t="s">
        <v>76</v>
      </c>
      <c r="G3" s="6" t="s">
        <v>77</v>
      </c>
      <c r="H3" s="6" t="s">
        <v>3</v>
      </c>
      <c r="I3" s="6" t="s">
        <v>71</v>
      </c>
      <c r="J3" s="6" t="s">
        <v>72</v>
      </c>
      <c r="K3" s="6" t="s">
        <v>73</v>
      </c>
      <c r="L3" s="6" t="s">
        <v>91</v>
      </c>
      <c r="M3" s="6" t="s">
        <v>92</v>
      </c>
      <c r="N3" s="6" t="s">
        <v>75</v>
      </c>
      <c r="O3" s="6" t="s">
        <v>78</v>
      </c>
      <c r="P3" s="6" t="s">
        <v>79</v>
      </c>
      <c r="Q3" s="6" t="s">
        <v>80</v>
      </c>
      <c r="R3" s="6" t="s">
        <v>81</v>
      </c>
      <c r="S3" s="6" t="s">
        <v>82</v>
      </c>
      <c r="T3" s="6" t="s">
        <v>83</v>
      </c>
      <c r="U3" s="6" t="s">
        <v>84</v>
      </c>
      <c r="V3" s="6" t="s">
        <v>85</v>
      </c>
      <c r="W3" s="6" t="s">
        <v>86</v>
      </c>
      <c r="X3" s="6" t="s">
        <v>87</v>
      </c>
      <c r="Y3" s="8" t="s">
        <v>88</v>
      </c>
      <c r="Z3" s="8" t="s">
        <v>90</v>
      </c>
      <c r="AA3" s="8" t="s">
        <v>89</v>
      </c>
    </row>
    <row r="4" spans="1:28" ht="13.5">
      <c r="A4" s="6"/>
      <c r="B4" s="8">
        <v>178</v>
      </c>
      <c r="C4" s="6"/>
      <c r="D4" s="7">
        <v>4.36999999999999</v>
      </c>
      <c r="E4" s="6">
        <v>20</v>
      </c>
      <c r="F4" s="6">
        <v>1</v>
      </c>
      <c r="G4" s="6">
        <v>1</v>
      </c>
      <c r="H4" s="6">
        <v>6</v>
      </c>
      <c r="I4" s="6">
        <v>178</v>
      </c>
      <c r="J4" s="6">
        <v>177</v>
      </c>
      <c r="K4" s="6">
        <v>150</v>
      </c>
      <c r="L4" s="6">
        <v>163.5</v>
      </c>
      <c r="M4" s="6">
        <v>0.08868501529051988</v>
      </c>
      <c r="N4" s="6">
        <v>1</v>
      </c>
      <c r="O4" s="6">
        <v>3</v>
      </c>
      <c r="P4" s="6">
        <v>1</v>
      </c>
      <c r="Q4" s="6">
        <v>1</v>
      </c>
      <c r="R4" s="6">
        <v>0</v>
      </c>
      <c r="S4" s="6">
        <v>0</v>
      </c>
      <c r="T4" s="6">
        <v>0</v>
      </c>
      <c r="U4" s="6">
        <v>1</v>
      </c>
      <c r="V4" s="6">
        <v>18</v>
      </c>
      <c r="W4" s="6">
        <v>3</v>
      </c>
      <c r="X4" s="6">
        <v>80</v>
      </c>
      <c r="Y4" s="8">
        <v>14</v>
      </c>
      <c r="Z4" s="8">
        <v>1</v>
      </c>
      <c r="AA4" s="8">
        <v>0</v>
      </c>
      <c r="AB4" s="8"/>
    </row>
    <row r="5" spans="1:28" ht="13.5">
      <c r="A5" s="8"/>
      <c r="B5" s="6">
        <v>173</v>
      </c>
      <c r="C5" s="8"/>
      <c r="D5" s="7">
        <v>3.39000000000001</v>
      </c>
      <c r="E5" s="6">
        <v>20</v>
      </c>
      <c r="F5" s="6">
        <v>1</v>
      </c>
      <c r="G5" s="6">
        <v>1</v>
      </c>
      <c r="H5" s="6">
        <v>6</v>
      </c>
      <c r="I5" s="6">
        <v>178</v>
      </c>
      <c r="J5" s="6">
        <v>175</v>
      </c>
      <c r="K5" s="6">
        <v>155</v>
      </c>
      <c r="L5" s="6">
        <v>165</v>
      </c>
      <c r="M5" s="6">
        <v>0.07878787878787878</v>
      </c>
      <c r="N5" s="6">
        <v>1</v>
      </c>
      <c r="O5" s="6">
        <v>2</v>
      </c>
      <c r="P5" s="6">
        <v>2</v>
      </c>
      <c r="Q5" s="6">
        <v>1</v>
      </c>
      <c r="R5" s="6">
        <v>1</v>
      </c>
      <c r="S5" s="6">
        <v>0</v>
      </c>
      <c r="T5" s="6">
        <v>0</v>
      </c>
      <c r="U5" s="6">
        <v>1</v>
      </c>
      <c r="V5" s="6">
        <v>11</v>
      </c>
      <c r="W5" s="6">
        <v>1.5</v>
      </c>
      <c r="X5" s="6">
        <v>45</v>
      </c>
      <c r="Y5" s="8">
        <v>15</v>
      </c>
      <c r="Z5" s="8">
        <v>0</v>
      </c>
      <c r="AA5" s="8">
        <v>0</v>
      </c>
      <c r="AB5" s="8"/>
    </row>
    <row r="6" spans="1:28" ht="13.5">
      <c r="A6" s="8"/>
      <c r="B6" s="8">
        <v>173</v>
      </c>
      <c r="C6" s="8"/>
      <c r="D6" s="7">
        <v>3.49000000000001</v>
      </c>
      <c r="E6" s="8">
        <v>19</v>
      </c>
      <c r="F6" s="8">
        <v>1</v>
      </c>
      <c r="G6" s="8">
        <v>1</v>
      </c>
      <c r="H6" s="8">
        <v>4</v>
      </c>
      <c r="I6" s="8">
        <v>179.5</v>
      </c>
      <c r="J6" s="8">
        <v>170</v>
      </c>
      <c r="K6" s="8">
        <v>168</v>
      </c>
      <c r="L6" s="6">
        <v>169</v>
      </c>
      <c r="M6" s="6">
        <v>0.0621301775147929</v>
      </c>
      <c r="N6" s="8">
        <v>1</v>
      </c>
      <c r="O6" s="8">
        <v>2</v>
      </c>
      <c r="P6" s="8">
        <v>1</v>
      </c>
      <c r="Q6" s="8">
        <v>1</v>
      </c>
      <c r="R6" s="8">
        <v>1</v>
      </c>
      <c r="S6" s="8">
        <v>0</v>
      </c>
      <c r="T6" s="8">
        <v>1</v>
      </c>
      <c r="U6" s="8">
        <v>1</v>
      </c>
      <c r="V6" s="8">
        <v>23</v>
      </c>
      <c r="W6" s="8">
        <v>1</v>
      </c>
      <c r="X6" s="8">
        <v>60</v>
      </c>
      <c r="Y6" s="8">
        <v>13</v>
      </c>
      <c r="Z6" s="8">
        <v>1</v>
      </c>
      <c r="AA6" s="8">
        <v>0</v>
      </c>
      <c r="AB6" s="8"/>
    </row>
    <row r="7" spans="1:28" ht="13.5">
      <c r="A7" s="8"/>
      <c r="B7" s="8">
        <v>170</v>
      </c>
      <c r="C7" s="8"/>
      <c r="D7" s="7">
        <v>4.12</v>
      </c>
      <c r="E7" s="6">
        <v>20</v>
      </c>
      <c r="F7" s="6">
        <v>1</v>
      </c>
      <c r="G7" s="6">
        <v>2</v>
      </c>
      <c r="H7" s="6">
        <v>4</v>
      </c>
      <c r="I7" s="6">
        <v>177</v>
      </c>
      <c r="J7" s="6">
        <v>167</v>
      </c>
      <c r="K7" s="6">
        <v>160</v>
      </c>
      <c r="L7" s="6">
        <v>163.5</v>
      </c>
      <c r="M7" s="6">
        <v>0.08256880733944955</v>
      </c>
      <c r="N7" s="6">
        <v>1</v>
      </c>
      <c r="O7" s="6">
        <v>2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1</v>
      </c>
      <c r="V7" s="6">
        <v>2</v>
      </c>
      <c r="W7" s="6">
        <v>5</v>
      </c>
      <c r="X7" s="6">
        <v>30</v>
      </c>
      <c r="Y7" s="8">
        <v>15</v>
      </c>
      <c r="Z7" s="8">
        <v>1</v>
      </c>
      <c r="AA7" s="8">
        <v>2</v>
      </c>
      <c r="AB7" s="8"/>
    </row>
    <row r="8" spans="1:28" ht="13.5">
      <c r="A8" s="6"/>
      <c r="B8" s="8">
        <v>164</v>
      </c>
      <c r="C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/>
      <c r="AA8" s="8"/>
      <c r="AB8" s="8"/>
    </row>
    <row r="9" spans="1:3" ht="13.5">
      <c r="A9" s="6"/>
      <c r="B9" s="6">
        <v>176</v>
      </c>
      <c r="C9" s="6"/>
    </row>
    <row r="10" spans="1:3" ht="13.5">
      <c r="A10" s="6"/>
      <c r="B10" s="6">
        <v>174</v>
      </c>
      <c r="C10" s="6"/>
    </row>
    <row r="11" spans="1:4" ht="13.5">
      <c r="A11" s="6"/>
      <c r="B11" s="6">
        <v>177</v>
      </c>
      <c r="C11" s="6"/>
      <c r="D11">
        <f>AVERAGE(D13:D46)</f>
        <v>173.38529411764708</v>
      </c>
    </row>
    <row r="12" spans="1:4" ht="13.5">
      <c r="A12" s="8"/>
      <c r="B12" s="6">
        <v>171</v>
      </c>
      <c r="C12" s="8"/>
      <c r="D12" s="6" t="s">
        <v>71</v>
      </c>
    </row>
    <row r="13" spans="1:4" ht="13.5">
      <c r="A13" s="6"/>
      <c r="B13" s="8">
        <v>178</v>
      </c>
      <c r="C13" s="6"/>
      <c r="D13" s="8">
        <v>187</v>
      </c>
    </row>
    <row r="14" spans="1:4" ht="13.5">
      <c r="A14" s="8"/>
      <c r="B14" s="6">
        <v>170</v>
      </c>
      <c r="C14" s="8"/>
      <c r="D14" s="8">
        <v>178</v>
      </c>
    </row>
    <row r="15" spans="1:4" ht="13.5">
      <c r="A15" s="8"/>
      <c r="B15" s="8">
        <v>164</v>
      </c>
      <c r="C15" s="8"/>
      <c r="D15" s="6">
        <v>173</v>
      </c>
    </row>
    <row r="16" spans="1:4" ht="13.5">
      <c r="A16" s="6"/>
      <c r="B16" s="8">
        <v>170</v>
      </c>
      <c r="C16" s="6"/>
      <c r="D16" s="8">
        <v>173</v>
      </c>
    </row>
    <row r="17" spans="1:4" ht="13.5">
      <c r="A17" s="8"/>
      <c r="B17" s="6">
        <v>178</v>
      </c>
      <c r="C17" s="8"/>
      <c r="D17" s="8">
        <v>164</v>
      </c>
    </row>
    <row r="18" spans="1:4" ht="13.5">
      <c r="A18" s="6"/>
      <c r="B18" s="8">
        <v>170</v>
      </c>
      <c r="C18" s="6"/>
      <c r="D18" s="6">
        <v>180</v>
      </c>
    </row>
    <row r="19" spans="1:4" ht="13.5">
      <c r="A19" s="6"/>
      <c r="B19" s="6">
        <v>180</v>
      </c>
      <c r="C19" s="6"/>
      <c r="D19" s="8">
        <v>178</v>
      </c>
    </row>
    <row r="20" spans="1:4" ht="13.5">
      <c r="A20" s="6"/>
      <c r="B20" s="6">
        <v>183</v>
      </c>
      <c r="C20" s="6"/>
      <c r="D20" s="6">
        <v>174</v>
      </c>
    </row>
    <row r="21" spans="1:4" ht="13.5">
      <c r="A21" s="6"/>
      <c r="B21" s="6">
        <v>175</v>
      </c>
      <c r="C21" s="6"/>
      <c r="D21" s="6">
        <v>170</v>
      </c>
    </row>
    <row r="22" spans="1:4" ht="13.5">
      <c r="A22" s="6"/>
      <c r="B22" s="6">
        <v>165</v>
      </c>
      <c r="C22" s="6"/>
      <c r="D22" s="8">
        <v>178</v>
      </c>
    </row>
    <row r="23" spans="1:4" ht="13.5">
      <c r="A23" s="6"/>
      <c r="B23" s="6">
        <v>173</v>
      </c>
      <c r="C23" s="6"/>
      <c r="D23" s="6">
        <v>170</v>
      </c>
    </row>
    <row r="24" spans="1:4" ht="13.5">
      <c r="A24" s="8"/>
      <c r="B24" s="6">
        <v>177</v>
      </c>
      <c r="C24" s="8"/>
      <c r="D24" s="8">
        <v>164</v>
      </c>
    </row>
    <row r="25" spans="1:4" ht="13.5">
      <c r="A25" s="6"/>
      <c r="B25" s="8">
        <v>171</v>
      </c>
      <c r="C25" s="6"/>
      <c r="D25" s="6">
        <v>175</v>
      </c>
    </row>
    <row r="26" spans="1:4" ht="13.5">
      <c r="A26" s="6"/>
      <c r="B26" s="6">
        <v>170</v>
      </c>
      <c r="C26" s="6"/>
      <c r="D26" s="6">
        <v>183</v>
      </c>
    </row>
    <row r="27" spans="1:4" ht="13.5">
      <c r="A27" s="8"/>
      <c r="B27" s="6">
        <v>160</v>
      </c>
      <c r="C27" s="8"/>
      <c r="D27" s="6">
        <v>165</v>
      </c>
    </row>
    <row r="28" spans="1:4" ht="13.5">
      <c r="A28" s="6"/>
      <c r="B28" s="8">
        <v>170</v>
      </c>
      <c r="C28" s="6"/>
      <c r="D28" s="6">
        <v>173</v>
      </c>
    </row>
    <row r="29" spans="1:4" ht="13.5">
      <c r="A29" s="8"/>
      <c r="B29" s="6">
        <v>178</v>
      </c>
      <c r="C29" s="8"/>
      <c r="D29" s="6">
        <v>174</v>
      </c>
    </row>
    <row r="30" spans="1:4" ht="13.5">
      <c r="A30" s="6"/>
      <c r="B30" s="8">
        <v>165</v>
      </c>
      <c r="C30" s="6"/>
      <c r="D30" s="6">
        <v>177</v>
      </c>
    </row>
    <row r="31" spans="1:4" ht="13.5">
      <c r="A31" s="6"/>
      <c r="B31" s="6">
        <v>167</v>
      </c>
      <c r="C31" s="6"/>
      <c r="D31" s="8">
        <v>171</v>
      </c>
    </row>
    <row r="32" spans="1:4" ht="13.5">
      <c r="A32" s="6"/>
      <c r="B32" s="6">
        <v>172</v>
      </c>
      <c r="C32" s="6"/>
      <c r="D32" s="6">
        <v>170</v>
      </c>
    </row>
    <row r="33" spans="1:4" ht="13.5">
      <c r="A33" s="6"/>
      <c r="B33" s="6">
        <v>172</v>
      </c>
      <c r="C33" s="6"/>
      <c r="D33" s="6">
        <v>178</v>
      </c>
    </row>
    <row r="34" spans="1:4" ht="13.5">
      <c r="A34" s="6"/>
      <c r="B34" s="6">
        <v>175</v>
      </c>
      <c r="C34" s="6"/>
      <c r="D34" s="6">
        <v>163</v>
      </c>
    </row>
    <row r="35" spans="1:4" ht="13.5">
      <c r="A35" s="6"/>
      <c r="B35" s="6">
        <v>180</v>
      </c>
      <c r="C35" s="6"/>
      <c r="D35" s="6">
        <v>178</v>
      </c>
    </row>
    <row r="36" spans="1:4" ht="13.5">
      <c r="A36" s="6"/>
      <c r="B36" s="6">
        <v>171</v>
      </c>
      <c r="C36" s="6"/>
      <c r="D36" s="6">
        <v>177</v>
      </c>
    </row>
    <row r="37" spans="1:4" ht="13.5">
      <c r="A37" s="6"/>
      <c r="B37" s="6">
        <v>176</v>
      </c>
      <c r="C37" s="6"/>
      <c r="D37" s="6">
        <v>175.6</v>
      </c>
    </row>
    <row r="38" spans="1:4" ht="13.5">
      <c r="A38" s="8"/>
      <c r="B38" s="6">
        <v>177</v>
      </c>
      <c r="C38" s="8"/>
      <c r="D38" s="8">
        <v>179.5</v>
      </c>
    </row>
    <row r="39" spans="1:4" ht="13.5">
      <c r="A39" s="6"/>
      <c r="B39" s="8">
        <v>179.5</v>
      </c>
      <c r="C39" s="6"/>
      <c r="D39" s="6">
        <v>170</v>
      </c>
    </row>
    <row r="40" spans="1:4" ht="13.5">
      <c r="A40" s="8"/>
      <c r="B40" s="6">
        <v>173</v>
      </c>
      <c r="C40" s="8"/>
      <c r="D40" s="6">
        <v>168</v>
      </c>
    </row>
    <row r="41" spans="1:4" ht="13.5">
      <c r="A41" s="6"/>
      <c r="B41" s="8">
        <v>175</v>
      </c>
      <c r="C41" s="6"/>
      <c r="D41" s="6">
        <v>167</v>
      </c>
    </row>
    <row r="42" spans="1:4" ht="13.5">
      <c r="A42" s="6"/>
      <c r="B42" s="6">
        <v>177</v>
      </c>
      <c r="C42" s="6"/>
      <c r="D42" s="6">
        <v>172</v>
      </c>
    </row>
    <row r="43" spans="1:4" ht="13.5">
      <c r="A43" s="6"/>
      <c r="B43" s="6">
        <v>168</v>
      </c>
      <c r="C43" s="6"/>
      <c r="D43" s="6">
        <v>163</v>
      </c>
    </row>
    <row r="44" spans="1:4" ht="13.5">
      <c r="A44" s="6"/>
      <c r="B44" s="6">
        <v>170</v>
      </c>
      <c r="C44" s="6"/>
      <c r="D44" s="6">
        <v>182</v>
      </c>
    </row>
    <row r="45" spans="1:4" ht="13.5">
      <c r="A45" s="6"/>
      <c r="B45" s="6">
        <v>174</v>
      </c>
      <c r="C45" s="6"/>
      <c r="D45" s="6">
        <v>170</v>
      </c>
    </row>
    <row r="46" spans="1:4" ht="13.5">
      <c r="A46" s="6"/>
      <c r="B46" s="6">
        <v>168</v>
      </c>
      <c r="C46" s="6"/>
      <c r="D46" s="8">
        <v>175</v>
      </c>
    </row>
    <row r="47" spans="1:3" ht="13.5">
      <c r="A47" s="6"/>
      <c r="B47" s="6">
        <v>176</v>
      </c>
      <c r="C47" s="6"/>
    </row>
    <row r="48" spans="1:3" ht="13.5">
      <c r="A48" s="6"/>
      <c r="B48" s="6">
        <v>167</v>
      </c>
      <c r="C48" s="6"/>
    </row>
    <row r="49" spans="1:3" ht="13.5">
      <c r="A49" s="6"/>
      <c r="B49" s="6">
        <v>178</v>
      </c>
      <c r="C49" s="6"/>
    </row>
    <row r="50" spans="1:3" ht="13.5">
      <c r="A50" s="6"/>
      <c r="B50" s="6">
        <v>171</v>
      </c>
      <c r="C50" s="6"/>
    </row>
    <row r="51" spans="1:3" ht="13.5">
      <c r="A51" s="6"/>
      <c r="B51" s="6">
        <v>182</v>
      </c>
      <c r="C51" s="6"/>
    </row>
    <row r="52" spans="1:3" ht="13.5">
      <c r="A52" s="8"/>
      <c r="B52" s="6">
        <v>175</v>
      </c>
      <c r="C52" s="8"/>
    </row>
    <row r="53" spans="1:3" ht="13.5">
      <c r="A53" s="6"/>
      <c r="B53" s="8">
        <v>176</v>
      </c>
      <c r="C53" s="6"/>
    </row>
    <row r="54" spans="1:3" ht="13.5">
      <c r="A54" s="6"/>
      <c r="B54" s="6">
        <v>170</v>
      </c>
      <c r="C54" s="6"/>
    </row>
    <row r="55" spans="1:3" ht="13.5">
      <c r="A55" s="6"/>
      <c r="B55" s="6">
        <v>178</v>
      </c>
      <c r="C55" s="6"/>
    </row>
    <row r="56" spans="1:3" ht="13.5">
      <c r="A56" s="8"/>
      <c r="B56" s="6">
        <v>166</v>
      </c>
      <c r="C56" s="8"/>
    </row>
    <row r="57" ht="13.5">
      <c r="B57" s="8">
        <v>175</v>
      </c>
    </row>
    <row r="59" ht="13.5">
      <c r="B59">
        <f>AVERAGE(B3:B57)</f>
        <v>173.24545454545455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23.875" style="0" bestFit="1" customWidth="1"/>
    <col min="2" max="2" width="9.125" style="0" customWidth="1"/>
    <col min="3" max="3" width="8.125" style="0" customWidth="1"/>
    <col min="4" max="4" width="9.00390625" style="0" customWidth="1"/>
    <col min="5" max="5" width="4.875" style="0" bestFit="1" customWidth="1"/>
  </cols>
  <sheetData>
    <row r="1" spans="1:5" ht="13.5">
      <c r="A1" s="21" t="s">
        <v>165</v>
      </c>
      <c r="B1" s="22" t="s">
        <v>126</v>
      </c>
      <c r="C1" s="23"/>
      <c r="D1" s="23"/>
      <c r="E1" s="24"/>
    </row>
    <row r="2" spans="1:5" ht="13.5">
      <c r="A2" s="22" t="s">
        <v>166</v>
      </c>
      <c r="B2" s="21">
        <v>0</v>
      </c>
      <c r="C2" s="23">
        <v>1</v>
      </c>
      <c r="D2" s="23">
        <v>2</v>
      </c>
      <c r="E2" s="25" t="s">
        <v>102</v>
      </c>
    </row>
    <row r="3" spans="1:5" ht="13.5">
      <c r="A3" s="21">
        <v>0</v>
      </c>
      <c r="B3" s="26">
        <v>4</v>
      </c>
      <c r="C3" s="27">
        <v>99</v>
      </c>
      <c r="D3" s="27">
        <v>1</v>
      </c>
      <c r="E3" s="28">
        <v>104</v>
      </c>
    </row>
    <row r="4" spans="1:5" ht="13.5">
      <c r="A4" s="29">
        <v>1</v>
      </c>
      <c r="B4" s="30">
        <v>4</v>
      </c>
      <c r="C4" s="31">
        <v>48</v>
      </c>
      <c r="D4" s="31">
        <v>4</v>
      </c>
      <c r="E4" s="32">
        <v>56</v>
      </c>
    </row>
    <row r="5" spans="1:5" ht="13.5">
      <c r="A5" s="29" t="s">
        <v>103</v>
      </c>
      <c r="B5" s="30"/>
      <c r="C5" s="31"/>
      <c r="D5" s="31"/>
      <c r="E5" s="32"/>
    </row>
    <row r="6" spans="1:5" ht="13.5">
      <c r="A6" s="33" t="s">
        <v>102</v>
      </c>
      <c r="B6" s="34">
        <v>8</v>
      </c>
      <c r="C6" s="35">
        <v>147</v>
      </c>
      <c r="D6" s="35">
        <v>5</v>
      </c>
      <c r="E6" s="36">
        <v>160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340"/>
  <sheetViews>
    <sheetView workbookViewId="0" topLeftCell="B1">
      <pane ySplit="1" topLeftCell="BM2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25390625" style="7" customWidth="1"/>
    <col min="2" max="2" width="5.75390625" style="8" customWidth="1"/>
    <col min="3" max="3" width="6.875" style="8" customWidth="1"/>
    <col min="4" max="4" width="4.125" style="8" customWidth="1"/>
    <col min="5" max="5" width="4.50390625" style="8" customWidth="1"/>
    <col min="6" max="6" width="4.25390625" style="8" customWidth="1"/>
    <col min="7" max="8" width="4.125" style="8" customWidth="1"/>
    <col min="9" max="9" width="5.375" style="8" customWidth="1"/>
    <col min="10" max="10" width="5.875" style="8" customWidth="1"/>
    <col min="11" max="15" width="4.125" style="8" customWidth="1"/>
    <col min="16" max="16" width="4.375" style="8" customWidth="1"/>
    <col min="17" max="17" width="4.625" style="8" customWidth="1"/>
    <col min="18" max="19" width="4.125" style="8" customWidth="1"/>
    <col min="20" max="20" width="4.375" style="8" customWidth="1"/>
    <col min="21" max="23" width="4.125" style="8" customWidth="1"/>
    <col min="24" max="24" width="4.25390625" style="8" customWidth="1"/>
    <col min="25" max="16384" width="9.00390625" style="8" customWidth="1"/>
  </cols>
  <sheetData>
    <row r="1" spans="1:24" ht="13.5">
      <c r="A1" s="7" t="s">
        <v>74</v>
      </c>
      <c r="B1" s="6" t="s">
        <v>0</v>
      </c>
      <c r="C1" s="6" t="s">
        <v>76</v>
      </c>
      <c r="D1" s="6" t="s">
        <v>77</v>
      </c>
      <c r="E1" s="6" t="s">
        <v>3</v>
      </c>
      <c r="F1" s="6" t="s">
        <v>71</v>
      </c>
      <c r="G1" s="6" t="s">
        <v>72</v>
      </c>
      <c r="H1" s="6" t="s">
        <v>73</v>
      </c>
      <c r="I1" s="6" t="s">
        <v>91</v>
      </c>
      <c r="J1" s="6" t="s">
        <v>92</v>
      </c>
      <c r="K1" s="6" t="s">
        <v>75</v>
      </c>
      <c r="L1" s="6" t="s">
        <v>78</v>
      </c>
      <c r="M1" s="6" t="s">
        <v>79</v>
      </c>
      <c r="N1" s="6" t="s">
        <v>80</v>
      </c>
      <c r="O1" s="6" t="s">
        <v>81</v>
      </c>
      <c r="P1" s="6" t="s">
        <v>82</v>
      </c>
      <c r="Q1" s="6" t="s">
        <v>83</v>
      </c>
      <c r="R1" s="6" t="s">
        <v>84</v>
      </c>
      <c r="S1" s="6" t="s">
        <v>85</v>
      </c>
      <c r="T1" s="6" t="s">
        <v>86</v>
      </c>
      <c r="U1" s="6" t="s">
        <v>87</v>
      </c>
      <c r="V1" s="8" t="s">
        <v>88</v>
      </c>
      <c r="W1" s="8" t="s">
        <v>90</v>
      </c>
      <c r="X1" s="8" t="s">
        <v>89</v>
      </c>
    </row>
    <row r="2" spans="1:24" ht="13.5">
      <c r="A2" s="7">
        <v>2.01</v>
      </c>
      <c r="B2" s="6">
        <v>20</v>
      </c>
      <c r="C2" s="6">
        <v>2</v>
      </c>
      <c r="D2" s="6">
        <v>1</v>
      </c>
      <c r="E2" s="6">
        <v>10</v>
      </c>
      <c r="F2" s="6">
        <v>169</v>
      </c>
      <c r="G2" s="6">
        <v>172</v>
      </c>
      <c r="H2" s="6">
        <v>155</v>
      </c>
      <c r="I2" s="6">
        <f>AVERAGE(G2:H2)</f>
        <v>163.5</v>
      </c>
      <c r="J2" s="6">
        <f>(F2-I2)/I2</f>
        <v>0.03363914373088685</v>
      </c>
      <c r="K2" s="6">
        <v>4</v>
      </c>
      <c r="L2" s="6">
        <v>2</v>
      </c>
      <c r="M2" s="6">
        <v>0</v>
      </c>
      <c r="N2" s="6">
        <v>1</v>
      </c>
      <c r="O2" s="6">
        <v>0</v>
      </c>
      <c r="P2" s="6">
        <v>0</v>
      </c>
      <c r="Q2" s="6">
        <v>0</v>
      </c>
      <c r="R2" s="6">
        <v>1</v>
      </c>
      <c r="S2" s="6">
        <v>2</v>
      </c>
      <c r="T2" s="6">
        <v>2</v>
      </c>
      <c r="U2" s="6">
        <v>30</v>
      </c>
      <c r="V2" s="8">
        <v>16</v>
      </c>
      <c r="W2" s="8">
        <v>1</v>
      </c>
      <c r="X2" s="8">
        <v>2</v>
      </c>
    </row>
    <row r="3" spans="1:24" ht="13.5">
      <c r="A3" s="7">
        <v>2.02</v>
      </c>
      <c r="B3" s="8">
        <v>21</v>
      </c>
      <c r="C3" s="8">
        <v>1</v>
      </c>
      <c r="D3" s="8">
        <v>1</v>
      </c>
      <c r="E3" s="8">
        <v>10</v>
      </c>
      <c r="F3" s="8">
        <v>187</v>
      </c>
      <c r="G3" s="8">
        <v>170</v>
      </c>
      <c r="H3" s="8">
        <v>162</v>
      </c>
      <c r="I3" s="6">
        <f aca="true" t="shared" si="0" ref="I3:I66">AVERAGE(G3:H3)</f>
        <v>166</v>
      </c>
      <c r="J3" s="6">
        <f aca="true" t="shared" si="1" ref="J3:J66">(F3-I3)/I3</f>
        <v>0.12650602409638553</v>
      </c>
      <c r="K3" s="8">
        <v>4</v>
      </c>
      <c r="L3" s="8">
        <v>3</v>
      </c>
      <c r="M3" s="8">
        <v>1</v>
      </c>
      <c r="N3" s="8">
        <v>1</v>
      </c>
      <c r="O3" s="8">
        <v>1</v>
      </c>
      <c r="P3" s="8">
        <v>0</v>
      </c>
      <c r="Q3" s="8">
        <v>0</v>
      </c>
      <c r="R3" s="8">
        <v>1</v>
      </c>
      <c r="S3" s="8">
        <v>0</v>
      </c>
      <c r="T3" s="8">
        <v>2</v>
      </c>
      <c r="U3" s="8">
        <v>30</v>
      </c>
      <c r="V3" s="8">
        <v>13</v>
      </c>
      <c r="W3" s="8">
        <v>1</v>
      </c>
      <c r="X3" s="8">
        <v>0</v>
      </c>
    </row>
    <row r="4" spans="1:24" ht="13.5">
      <c r="A4" s="7">
        <v>2.03</v>
      </c>
      <c r="B4" s="6">
        <v>20</v>
      </c>
      <c r="C4" s="6">
        <v>2</v>
      </c>
      <c r="D4" s="6">
        <v>1</v>
      </c>
      <c r="E4" s="6">
        <v>1</v>
      </c>
      <c r="F4" s="6">
        <v>151</v>
      </c>
      <c r="G4" s="6">
        <v>167</v>
      </c>
      <c r="H4" s="6">
        <v>154</v>
      </c>
      <c r="I4" s="6">
        <f t="shared" si="0"/>
        <v>160.5</v>
      </c>
      <c r="J4" s="6">
        <f t="shared" si="1"/>
        <v>-0.059190031152647975</v>
      </c>
      <c r="K4" s="6">
        <v>3</v>
      </c>
      <c r="L4" s="6">
        <v>3</v>
      </c>
      <c r="M4" s="6">
        <v>0</v>
      </c>
      <c r="N4" s="6">
        <v>0</v>
      </c>
      <c r="O4" s="6">
        <v>0</v>
      </c>
      <c r="P4" s="6">
        <v>1</v>
      </c>
      <c r="Q4" s="6">
        <v>0</v>
      </c>
      <c r="R4" s="6">
        <v>1</v>
      </c>
      <c r="S4" s="6">
        <v>24</v>
      </c>
      <c r="T4" s="6">
        <v>2</v>
      </c>
      <c r="U4" s="6">
        <v>60</v>
      </c>
      <c r="V4" s="8">
        <v>15</v>
      </c>
      <c r="W4" s="8">
        <v>1</v>
      </c>
      <c r="X4" s="8">
        <v>1</v>
      </c>
    </row>
    <row r="5" spans="1:24" ht="13.5">
      <c r="A5" s="7">
        <v>2.04</v>
      </c>
      <c r="B5" s="6">
        <v>21</v>
      </c>
      <c r="C5" s="6">
        <v>2</v>
      </c>
      <c r="D5" s="6">
        <v>1</v>
      </c>
      <c r="E5" s="6">
        <v>1</v>
      </c>
      <c r="F5" s="6">
        <v>169</v>
      </c>
      <c r="G5" s="6">
        <v>171</v>
      </c>
      <c r="H5" s="6">
        <v>153</v>
      </c>
      <c r="I5" s="6">
        <f t="shared" si="0"/>
        <v>162</v>
      </c>
      <c r="J5" s="6">
        <f t="shared" si="1"/>
        <v>0.043209876543209874</v>
      </c>
      <c r="K5" s="6">
        <v>3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</v>
      </c>
      <c r="S5" s="6">
        <v>20</v>
      </c>
      <c r="T5" s="6">
        <v>10</v>
      </c>
      <c r="U5" s="6">
        <v>20</v>
      </c>
      <c r="V5" s="8">
        <v>16</v>
      </c>
      <c r="W5" s="8">
        <v>1</v>
      </c>
      <c r="X5" s="8">
        <v>4</v>
      </c>
    </row>
    <row r="6" spans="1:24" ht="13.5">
      <c r="A6" s="7">
        <v>2.05</v>
      </c>
      <c r="C6" s="8">
        <v>1</v>
      </c>
      <c r="D6" s="8">
        <v>1</v>
      </c>
      <c r="E6" s="8">
        <v>10</v>
      </c>
      <c r="F6" s="8">
        <v>178</v>
      </c>
      <c r="G6" s="8">
        <v>180</v>
      </c>
      <c r="H6" s="8">
        <v>168</v>
      </c>
      <c r="I6" s="6">
        <f t="shared" si="0"/>
        <v>174</v>
      </c>
      <c r="J6" s="6">
        <f t="shared" si="1"/>
        <v>0.022988505747126436</v>
      </c>
      <c r="K6" s="8">
        <v>2</v>
      </c>
      <c r="L6" s="8">
        <v>2</v>
      </c>
      <c r="M6" s="8">
        <v>1</v>
      </c>
      <c r="N6" s="8">
        <v>1</v>
      </c>
      <c r="O6" s="8">
        <v>1</v>
      </c>
      <c r="P6" s="8">
        <v>0</v>
      </c>
      <c r="Q6" s="8">
        <v>0</v>
      </c>
      <c r="R6" s="8">
        <v>1</v>
      </c>
      <c r="S6" s="8">
        <v>0</v>
      </c>
      <c r="T6" s="8">
        <v>2</v>
      </c>
      <c r="U6" s="8">
        <v>120</v>
      </c>
      <c r="V6" s="8">
        <v>22</v>
      </c>
      <c r="W6" s="8">
        <v>1</v>
      </c>
      <c r="X6" s="8">
        <v>4</v>
      </c>
    </row>
    <row r="7" spans="1:24" ht="13.5">
      <c r="A7" s="7">
        <v>2.06</v>
      </c>
      <c r="B7" s="6">
        <v>19</v>
      </c>
      <c r="C7" s="6">
        <v>1</v>
      </c>
      <c r="D7" s="6">
        <v>2</v>
      </c>
      <c r="E7" s="6">
        <v>6</v>
      </c>
      <c r="F7" s="6">
        <v>173</v>
      </c>
      <c r="G7" s="6">
        <v>165</v>
      </c>
      <c r="H7" s="6">
        <v>155</v>
      </c>
      <c r="I7" s="6">
        <f t="shared" si="0"/>
        <v>160</v>
      </c>
      <c r="J7" s="6">
        <f t="shared" si="1"/>
        <v>0.08125</v>
      </c>
      <c r="K7" s="6">
        <v>1</v>
      </c>
      <c r="L7" s="6">
        <v>2</v>
      </c>
      <c r="M7" s="6">
        <v>1</v>
      </c>
      <c r="N7" s="6">
        <v>1</v>
      </c>
      <c r="O7" s="6">
        <v>1</v>
      </c>
      <c r="P7" s="6">
        <v>1</v>
      </c>
      <c r="Q7" s="6">
        <v>0</v>
      </c>
      <c r="R7" s="6">
        <v>1</v>
      </c>
      <c r="S7" s="6">
        <v>30</v>
      </c>
      <c r="T7" s="6">
        <v>1</v>
      </c>
      <c r="U7" s="6">
        <v>90</v>
      </c>
      <c r="V7" s="8">
        <v>14</v>
      </c>
      <c r="W7" s="8">
        <v>0</v>
      </c>
      <c r="X7" s="8">
        <v>1</v>
      </c>
    </row>
    <row r="8" spans="1:24" ht="13.5">
      <c r="A8" s="7">
        <v>2.07</v>
      </c>
      <c r="B8" s="8">
        <v>19</v>
      </c>
      <c r="C8" s="8">
        <v>1</v>
      </c>
      <c r="D8" s="8">
        <v>1</v>
      </c>
      <c r="E8" s="8">
        <v>9</v>
      </c>
      <c r="F8" s="8">
        <v>165</v>
      </c>
      <c r="G8" s="8">
        <v>163</v>
      </c>
      <c r="H8" s="8">
        <v>152</v>
      </c>
      <c r="I8" s="6">
        <f t="shared" si="0"/>
        <v>157.5</v>
      </c>
      <c r="J8" s="6">
        <f t="shared" si="1"/>
        <v>0.047619047619047616</v>
      </c>
      <c r="K8" s="8">
        <v>1</v>
      </c>
      <c r="L8" s="8">
        <v>2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1</v>
      </c>
      <c r="S8" s="8">
        <v>32</v>
      </c>
      <c r="T8" s="8">
        <v>2</v>
      </c>
      <c r="U8" s="8">
        <v>10</v>
      </c>
      <c r="V8" s="8">
        <v>20</v>
      </c>
      <c r="W8" s="8">
        <v>1</v>
      </c>
      <c r="X8" s="8">
        <v>0</v>
      </c>
    </row>
    <row r="9" spans="1:24" ht="13.5">
      <c r="A9" s="7">
        <v>2.08</v>
      </c>
      <c r="B9" s="8">
        <v>26</v>
      </c>
      <c r="C9" s="8">
        <v>2</v>
      </c>
      <c r="D9" s="8">
        <v>1</v>
      </c>
      <c r="E9" s="8">
        <v>9</v>
      </c>
      <c r="F9" s="8">
        <v>156</v>
      </c>
      <c r="G9" s="8">
        <v>173</v>
      </c>
      <c r="H9" s="8">
        <v>150</v>
      </c>
      <c r="I9" s="6">
        <f t="shared" si="0"/>
        <v>161.5</v>
      </c>
      <c r="J9" s="6">
        <f t="shared" si="1"/>
        <v>-0.034055727554179564</v>
      </c>
      <c r="K9" s="8">
        <v>2</v>
      </c>
      <c r="L9" s="8">
        <v>2</v>
      </c>
      <c r="M9" s="8" t="s">
        <v>149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15</v>
      </c>
      <c r="T9" s="8">
        <v>2</v>
      </c>
      <c r="U9" s="8">
        <v>60</v>
      </c>
      <c r="V9" s="8">
        <v>15</v>
      </c>
      <c r="W9" s="8">
        <v>1</v>
      </c>
      <c r="X9" s="8">
        <v>1</v>
      </c>
    </row>
    <row r="10" spans="1:24" ht="13.5">
      <c r="A10" s="7">
        <v>2.09</v>
      </c>
      <c r="B10" s="8">
        <v>24</v>
      </c>
      <c r="C10" s="8">
        <v>1</v>
      </c>
      <c r="D10" s="8">
        <v>2</v>
      </c>
      <c r="E10" s="8">
        <v>4</v>
      </c>
      <c r="F10" s="8">
        <v>176</v>
      </c>
      <c r="G10" s="8">
        <v>175</v>
      </c>
      <c r="H10" s="8">
        <v>160</v>
      </c>
      <c r="I10" s="6">
        <f t="shared" si="0"/>
        <v>167.5</v>
      </c>
      <c r="J10" s="6">
        <f t="shared" si="1"/>
        <v>0.050746268656716415</v>
      </c>
      <c r="K10" s="8">
        <v>3</v>
      </c>
      <c r="L10" s="8">
        <v>2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9</v>
      </c>
      <c r="T10" s="8">
        <v>3</v>
      </c>
      <c r="U10" s="8">
        <v>120</v>
      </c>
      <c r="V10" s="8">
        <v>17</v>
      </c>
      <c r="W10" s="8">
        <v>1</v>
      </c>
      <c r="X10" s="8">
        <v>2</v>
      </c>
    </row>
    <row r="11" spans="1:24" ht="13.5">
      <c r="A11" s="7">
        <v>2.1</v>
      </c>
      <c r="B11" s="8">
        <v>19</v>
      </c>
      <c r="C11" s="8">
        <v>1</v>
      </c>
      <c r="D11" s="8">
        <v>2</v>
      </c>
      <c r="E11" s="8">
        <v>2</v>
      </c>
      <c r="F11" s="8">
        <v>169</v>
      </c>
      <c r="G11" s="8">
        <v>172</v>
      </c>
      <c r="H11" s="8">
        <v>150</v>
      </c>
      <c r="I11" s="6">
        <f t="shared" si="0"/>
        <v>161</v>
      </c>
      <c r="J11" s="6">
        <f t="shared" si="1"/>
        <v>0.049689440993788817</v>
      </c>
      <c r="K11" s="8">
        <v>3</v>
      </c>
      <c r="L11" s="8">
        <v>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20</v>
      </c>
      <c r="T11" s="8">
        <v>1</v>
      </c>
      <c r="U11" s="8">
        <v>90</v>
      </c>
      <c r="V11" s="8">
        <v>28</v>
      </c>
      <c r="W11" s="8">
        <v>1</v>
      </c>
      <c r="X11" s="8">
        <v>0</v>
      </c>
    </row>
    <row r="12" spans="1:24" ht="13.5">
      <c r="A12" s="7">
        <v>2.11</v>
      </c>
      <c r="B12" s="8">
        <v>20</v>
      </c>
      <c r="C12" s="8">
        <v>1</v>
      </c>
      <c r="D12" s="8">
        <v>2</v>
      </c>
      <c r="E12" s="8">
        <v>3</v>
      </c>
      <c r="F12" s="8">
        <v>173</v>
      </c>
      <c r="G12" s="8">
        <v>166</v>
      </c>
      <c r="H12" s="8">
        <v>155</v>
      </c>
      <c r="I12" s="6">
        <f t="shared" si="0"/>
        <v>160.5</v>
      </c>
      <c r="J12" s="6">
        <f t="shared" si="1"/>
        <v>0.0778816199376947</v>
      </c>
      <c r="K12" s="8">
        <v>2</v>
      </c>
      <c r="L12" s="8">
        <v>2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1</v>
      </c>
      <c r="S12" s="8">
        <v>0</v>
      </c>
      <c r="T12" s="8">
        <v>1</v>
      </c>
      <c r="U12" s="8">
        <v>60</v>
      </c>
      <c r="V12" s="8">
        <v>13</v>
      </c>
      <c r="W12" s="8">
        <v>1</v>
      </c>
      <c r="X12" s="8">
        <v>1</v>
      </c>
    </row>
    <row r="13" spans="1:24" ht="13.5">
      <c r="A13" s="7">
        <v>2.12</v>
      </c>
      <c r="B13" s="8">
        <v>20</v>
      </c>
      <c r="C13" s="8">
        <v>1</v>
      </c>
      <c r="D13" s="8">
        <v>2</v>
      </c>
      <c r="E13" s="8">
        <v>6</v>
      </c>
      <c r="F13" s="8">
        <v>170</v>
      </c>
      <c r="G13" s="8">
        <v>164</v>
      </c>
      <c r="H13" s="8">
        <v>156</v>
      </c>
      <c r="I13" s="6">
        <f t="shared" si="0"/>
        <v>160</v>
      </c>
      <c r="J13" s="6">
        <f t="shared" si="1"/>
        <v>0.0625</v>
      </c>
      <c r="K13" s="8">
        <v>2</v>
      </c>
      <c r="L13" s="8">
        <v>3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12</v>
      </c>
      <c r="T13" s="8">
        <v>3</v>
      </c>
      <c r="U13" s="8">
        <v>30</v>
      </c>
      <c r="V13" s="8">
        <v>22</v>
      </c>
      <c r="W13" s="8">
        <v>1</v>
      </c>
      <c r="X13" s="8">
        <v>0</v>
      </c>
    </row>
    <row r="14" spans="1:24" ht="13.5">
      <c r="A14" s="7">
        <v>2.13</v>
      </c>
      <c r="B14" s="8">
        <v>20</v>
      </c>
      <c r="C14" s="8">
        <v>1</v>
      </c>
      <c r="D14" s="8">
        <v>1</v>
      </c>
      <c r="E14" s="8">
        <v>5</v>
      </c>
      <c r="F14" s="8">
        <v>164</v>
      </c>
      <c r="G14" s="8">
        <v>174</v>
      </c>
      <c r="H14" s="8">
        <v>149</v>
      </c>
      <c r="I14" s="6">
        <f t="shared" si="0"/>
        <v>161.5</v>
      </c>
      <c r="J14" s="6">
        <f t="shared" si="1"/>
        <v>0.015479876160990712</v>
      </c>
      <c r="K14" s="8">
        <v>3</v>
      </c>
      <c r="L14" s="8">
        <v>2</v>
      </c>
      <c r="M14" s="8">
        <v>1</v>
      </c>
      <c r="N14" s="8">
        <v>1</v>
      </c>
      <c r="O14" s="8">
        <v>1</v>
      </c>
      <c r="P14" s="8">
        <v>1</v>
      </c>
      <c r="Q14" s="8">
        <v>0</v>
      </c>
      <c r="R14" s="8">
        <v>1</v>
      </c>
      <c r="S14" s="8">
        <v>20</v>
      </c>
      <c r="T14" s="8">
        <v>1</v>
      </c>
      <c r="U14" s="8">
        <v>120</v>
      </c>
      <c r="V14" s="8">
        <v>14</v>
      </c>
      <c r="W14" s="8">
        <v>1</v>
      </c>
      <c r="X14" s="8">
        <v>0</v>
      </c>
    </row>
    <row r="15" spans="1:24" ht="13.5">
      <c r="A15" s="7">
        <v>2.14</v>
      </c>
      <c r="B15" s="8">
        <v>26</v>
      </c>
      <c r="C15" s="8">
        <v>2</v>
      </c>
      <c r="D15" s="8">
        <v>1</v>
      </c>
      <c r="E15" s="8">
        <v>9</v>
      </c>
      <c r="F15" s="8">
        <v>156</v>
      </c>
      <c r="G15" s="8">
        <v>173</v>
      </c>
      <c r="H15" s="8">
        <v>150</v>
      </c>
      <c r="I15" s="6">
        <f t="shared" si="0"/>
        <v>161.5</v>
      </c>
      <c r="J15" s="6">
        <f t="shared" si="1"/>
        <v>-0.034055727554179564</v>
      </c>
      <c r="K15" s="8">
        <v>2</v>
      </c>
      <c r="L15" s="8">
        <v>2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15</v>
      </c>
      <c r="T15" s="8">
        <v>2</v>
      </c>
      <c r="U15" s="8">
        <v>60</v>
      </c>
      <c r="V15" s="8">
        <v>15</v>
      </c>
      <c r="W15" s="8">
        <v>1</v>
      </c>
      <c r="X15" s="8">
        <v>1</v>
      </c>
    </row>
    <row r="16" spans="1:24" ht="13.5">
      <c r="A16" s="7">
        <v>2.15</v>
      </c>
      <c r="B16" s="6">
        <v>21</v>
      </c>
      <c r="C16" s="6">
        <v>1</v>
      </c>
      <c r="D16" s="6">
        <v>1</v>
      </c>
      <c r="E16" s="6">
        <v>8</v>
      </c>
      <c r="F16" s="6">
        <v>180</v>
      </c>
      <c r="G16" s="6">
        <v>170</v>
      </c>
      <c r="H16" s="6">
        <v>155</v>
      </c>
      <c r="I16" s="6">
        <f t="shared" si="0"/>
        <v>162.5</v>
      </c>
      <c r="J16" s="6">
        <f t="shared" si="1"/>
        <v>0.1076923076923077</v>
      </c>
      <c r="K16" s="6">
        <v>3</v>
      </c>
      <c r="L16" s="6">
        <v>2</v>
      </c>
      <c r="M16" s="6">
        <v>2</v>
      </c>
      <c r="N16" s="6">
        <v>1</v>
      </c>
      <c r="O16" s="6">
        <v>1</v>
      </c>
      <c r="P16" s="6">
        <v>0</v>
      </c>
      <c r="Q16" s="6">
        <v>0</v>
      </c>
      <c r="R16" s="6">
        <v>1</v>
      </c>
      <c r="S16" s="6">
        <v>15</v>
      </c>
      <c r="T16" s="6">
        <v>2</v>
      </c>
      <c r="U16" s="6">
        <v>120</v>
      </c>
      <c r="V16" s="8">
        <v>8</v>
      </c>
      <c r="W16" s="8">
        <v>1</v>
      </c>
      <c r="X16" s="8">
        <v>0</v>
      </c>
    </row>
    <row r="17" spans="1:24" ht="13.5">
      <c r="A17" s="7">
        <v>2.16</v>
      </c>
      <c r="B17" s="6">
        <v>21</v>
      </c>
      <c r="C17" s="6">
        <v>1</v>
      </c>
      <c r="D17" s="6">
        <v>1</v>
      </c>
      <c r="E17" s="6">
        <v>5</v>
      </c>
      <c r="F17" s="6">
        <v>176</v>
      </c>
      <c r="G17" s="6">
        <v>167</v>
      </c>
      <c r="H17" s="6">
        <v>164</v>
      </c>
      <c r="I17" s="6">
        <f t="shared" si="0"/>
        <v>165.5</v>
      </c>
      <c r="J17" s="6">
        <f t="shared" si="1"/>
        <v>0.0634441087613293</v>
      </c>
      <c r="K17" s="6">
        <v>1</v>
      </c>
      <c r="L17" s="6">
        <v>2</v>
      </c>
      <c r="M17" s="6">
        <v>1</v>
      </c>
      <c r="N17" s="6">
        <v>0</v>
      </c>
      <c r="O17" s="6">
        <v>1</v>
      </c>
      <c r="P17" s="6">
        <v>0</v>
      </c>
      <c r="Q17" s="6">
        <v>1</v>
      </c>
      <c r="R17" s="6">
        <v>1</v>
      </c>
      <c r="S17" s="6">
        <v>0</v>
      </c>
      <c r="T17" s="6">
        <v>1</v>
      </c>
      <c r="U17" s="6">
        <v>160</v>
      </c>
      <c r="V17" s="8">
        <v>30</v>
      </c>
      <c r="W17" s="8">
        <v>1</v>
      </c>
      <c r="X17" s="8">
        <v>0</v>
      </c>
    </row>
    <row r="18" spans="1:24" ht="13.5">
      <c r="A18" s="7">
        <v>2.17</v>
      </c>
      <c r="B18" s="6">
        <v>21</v>
      </c>
      <c r="C18" s="6">
        <v>1</v>
      </c>
      <c r="D18" s="6">
        <v>1</v>
      </c>
      <c r="E18" s="6">
        <v>5</v>
      </c>
      <c r="F18" s="6">
        <v>184</v>
      </c>
      <c r="G18" s="6">
        <v>181</v>
      </c>
      <c r="H18" s="6">
        <v>160</v>
      </c>
      <c r="I18" s="6">
        <f t="shared" si="0"/>
        <v>170.5</v>
      </c>
      <c r="J18" s="6">
        <f t="shared" si="1"/>
        <v>0.07917888563049853</v>
      </c>
      <c r="K18" s="6">
        <v>3</v>
      </c>
      <c r="L18" s="6">
        <v>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2</v>
      </c>
      <c r="U18" s="6">
        <v>110</v>
      </c>
      <c r="V18" s="8">
        <v>10</v>
      </c>
      <c r="W18" s="8">
        <v>1</v>
      </c>
      <c r="X18" s="8">
        <v>1</v>
      </c>
    </row>
    <row r="19" spans="1:24" ht="13.5">
      <c r="A19" s="7">
        <v>2.18</v>
      </c>
      <c r="H19" s="8">
        <v>160</v>
      </c>
      <c r="I19" s="6">
        <f t="shared" si="0"/>
        <v>160</v>
      </c>
      <c r="J19" s="6">
        <f t="shared" si="1"/>
        <v>-1</v>
      </c>
      <c r="K19" s="8">
        <v>1</v>
      </c>
      <c r="L19" s="8">
        <v>4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8">
        <v>2</v>
      </c>
      <c r="U19" s="8">
        <v>10</v>
      </c>
      <c r="V19" s="8">
        <v>9</v>
      </c>
      <c r="W19" s="8">
        <v>1</v>
      </c>
      <c r="X19" s="8">
        <v>2</v>
      </c>
    </row>
    <row r="20" spans="1:24" ht="13.5">
      <c r="A20" s="7">
        <v>2.19</v>
      </c>
      <c r="B20" s="8">
        <v>20</v>
      </c>
      <c r="C20" s="8">
        <v>1</v>
      </c>
      <c r="D20" s="8">
        <v>2</v>
      </c>
      <c r="E20" s="8">
        <v>6</v>
      </c>
      <c r="F20" s="8">
        <v>178</v>
      </c>
      <c r="H20" s="8">
        <v>153</v>
      </c>
      <c r="I20" s="6">
        <f t="shared" si="0"/>
        <v>153</v>
      </c>
      <c r="J20" s="6">
        <f t="shared" si="1"/>
        <v>0.16339869281045752</v>
      </c>
      <c r="K20" s="8">
        <v>3</v>
      </c>
      <c r="L20" s="8">
        <v>1</v>
      </c>
      <c r="M20" s="8">
        <v>0</v>
      </c>
      <c r="N20" s="8">
        <v>1</v>
      </c>
      <c r="O20" s="8">
        <v>1</v>
      </c>
      <c r="P20" s="8">
        <v>1</v>
      </c>
      <c r="Q20" s="8">
        <v>0</v>
      </c>
      <c r="R20" s="8">
        <v>1</v>
      </c>
      <c r="S20" s="8">
        <v>25</v>
      </c>
      <c r="T20" s="8">
        <v>1</v>
      </c>
      <c r="U20" s="8">
        <v>30</v>
      </c>
      <c r="V20" s="8">
        <v>15</v>
      </c>
      <c r="W20" s="8">
        <v>1</v>
      </c>
      <c r="X20" s="8">
        <v>0</v>
      </c>
    </row>
    <row r="21" spans="1:24" ht="13.5">
      <c r="A21" s="7">
        <v>2.2</v>
      </c>
      <c r="B21" s="6">
        <v>19</v>
      </c>
      <c r="C21" s="6">
        <v>2</v>
      </c>
      <c r="D21" s="6">
        <v>2</v>
      </c>
      <c r="E21" s="6">
        <v>6</v>
      </c>
      <c r="F21" s="6">
        <v>152</v>
      </c>
      <c r="G21" s="6">
        <v>165</v>
      </c>
      <c r="H21" s="6">
        <v>160</v>
      </c>
      <c r="I21" s="6">
        <f t="shared" si="0"/>
        <v>162.5</v>
      </c>
      <c r="J21" s="6">
        <f t="shared" si="1"/>
        <v>-0.06461538461538462</v>
      </c>
      <c r="K21" s="6">
        <v>3</v>
      </c>
      <c r="L21" s="6">
        <v>3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15</v>
      </c>
      <c r="T21" s="6">
        <v>0</v>
      </c>
      <c r="U21" s="6">
        <v>1.5</v>
      </c>
      <c r="V21" s="8">
        <v>10</v>
      </c>
      <c r="W21" s="8">
        <v>0</v>
      </c>
      <c r="X21" s="8">
        <v>1</v>
      </c>
    </row>
    <row r="22" spans="1:24" ht="13.5">
      <c r="A22" s="7">
        <v>2.21</v>
      </c>
      <c r="B22" s="6">
        <v>20</v>
      </c>
      <c r="C22" s="6">
        <v>1</v>
      </c>
      <c r="D22" s="6">
        <v>2</v>
      </c>
      <c r="E22" s="6">
        <v>5</v>
      </c>
      <c r="F22" s="6">
        <v>166</v>
      </c>
      <c r="G22" s="6">
        <v>166</v>
      </c>
      <c r="H22" s="6">
        <v>160</v>
      </c>
      <c r="I22" s="6">
        <f t="shared" si="0"/>
        <v>163</v>
      </c>
      <c r="J22" s="6">
        <f t="shared" si="1"/>
        <v>0.018404907975460124</v>
      </c>
      <c r="K22" s="6">
        <v>2</v>
      </c>
      <c r="L22" s="6">
        <v>2</v>
      </c>
      <c r="M22" s="6">
        <v>0</v>
      </c>
      <c r="N22" s="6">
        <v>0</v>
      </c>
      <c r="O22" s="6">
        <v>1</v>
      </c>
      <c r="P22" s="6">
        <v>1</v>
      </c>
      <c r="Q22" s="6">
        <v>0</v>
      </c>
      <c r="R22" s="6">
        <v>1</v>
      </c>
      <c r="S22" s="6">
        <v>21</v>
      </c>
      <c r="T22" s="6">
        <v>3</v>
      </c>
      <c r="U22" s="6">
        <v>15</v>
      </c>
      <c r="V22" s="8">
        <v>15</v>
      </c>
      <c r="W22" s="8">
        <v>1</v>
      </c>
      <c r="X22" s="8">
        <v>0</v>
      </c>
    </row>
    <row r="23" spans="1:24" ht="13.5">
      <c r="A23" s="7">
        <v>2.22</v>
      </c>
      <c r="B23" s="8">
        <v>20</v>
      </c>
      <c r="C23" s="8">
        <v>2</v>
      </c>
      <c r="D23" s="8">
        <v>2</v>
      </c>
      <c r="E23" s="8">
        <v>5</v>
      </c>
      <c r="F23" s="8">
        <v>160</v>
      </c>
      <c r="G23" s="8">
        <v>165</v>
      </c>
      <c r="H23" s="8">
        <v>157</v>
      </c>
      <c r="I23" s="6">
        <f t="shared" si="0"/>
        <v>161</v>
      </c>
      <c r="J23" s="6">
        <f t="shared" si="1"/>
        <v>-0.006211180124223602</v>
      </c>
      <c r="K23" s="8">
        <v>4</v>
      </c>
      <c r="L23" s="8">
        <v>3</v>
      </c>
      <c r="M23" s="8">
        <v>0</v>
      </c>
      <c r="N23" s="8">
        <v>1</v>
      </c>
      <c r="O23" s="8">
        <v>1</v>
      </c>
      <c r="P23" s="8">
        <v>1</v>
      </c>
      <c r="Q23" s="8">
        <v>0</v>
      </c>
      <c r="R23" s="8">
        <v>1</v>
      </c>
      <c r="S23" s="8">
        <v>16</v>
      </c>
      <c r="T23" s="8">
        <v>2</v>
      </c>
      <c r="U23" s="8">
        <v>100</v>
      </c>
      <c r="V23" s="8">
        <v>14</v>
      </c>
      <c r="W23" s="8">
        <v>0</v>
      </c>
      <c r="X23" s="8">
        <v>1</v>
      </c>
    </row>
    <row r="24" spans="1:24" ht="13.5">
      <c r="A24" s="7">
        <v>2.23</v>
      </c>
      <c r="B24" s="6"/>
      <c r="C24" s="6"/>
      <c r="D24" s="6"/>
      <c r="E24" s="6"/>
      <c r="F24" s="6"/>
      <c r="G24" s="6"/>
      <c r="H24" s="6">
        <v>176</v>
      </c>
      <c r="I24" s="6">
        <f t="shared" si="0"/>
        <v>176</v>
      </c>
      <c r="J24" s="6">
        <f t="shared" si="1"/>
        <v>-1</v>
      </c>
      <c r="K24" s="6">
        <v>4</v>
      </c>
      <c r="L24" s="6">
        <v>3</v>
      </c>
      <c r="M24" s="6">
        <v>0</v>
      </c>
      <c r="N24" s="6">
        <v>1</v>
      </c>
      <c r="O24" s="6">
        <v>1</v>
      </c>
      <c r="P24" s="6">
        <v>1</v>
      </c>
      <c r="Q24" s="6">
        <v>0</v>
      </c>
      <c r="R24" s="6">
        <v>1</v>
      </c>
      <c r="S24" s="6">
        <v>3</v>
      </c>
      <c r="T24" s="6">
        <v>2</v>
      </c>
      <c r="U24" s="6">
        <v>15</v>
      </c>
      <c r="V24" s="8">
        <v>14</v>
      </c>
      <c r="W24" s="8">
        <v>0</v>
      </c>
      <c r="X24" s="8">
        <v>0</v>
      </c>
    </row>
    <row r="25" spans="1:24" ht="13.5">
      <c r="A25" s="7">
        <v>2.24</v>
      </c>
      <c r="B25" s="8">
        <v>19</v>
      </c>
      <c r="C25" s="8">
        <v>2</v>
      </c>
      <c r="D25" s="8">
        <v>2</v>
      </c>
      <c r="E25" s="8">
        <v>4</v>
      </c>
      <c r="F25" s="8">
        <v>167</v>
      </c>
      <c r="G25" s="8">
        <v>175</v>
      </c>
      <c r="H25" s="8">
        <v>164</v>
      </c>
      <c r="I25" s="6">
        <f t="shared" si="0"/>
        <v>169.5</v>
      </c>
      <c r="J25" s="6">
        <f t="shared" si="1"/>
        <v>-0.014749262536873156</v>
      </c>
      <c r="K25" s="8">
        <v>3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1</v>
      </c>
      <c r="V25" s="8">
        <v>18</v>
      </c>
      <c r="W25" s="8">
        <v>0</v>
      </c>
      <c r="X25" s="8">
        <v>0</v>
      </c>
    </row>
    <row r="26" spans="1:24" ht="13.5">
      <c r="A26" s="7">
        <v>2.25000000000001</v>
      </c>
      <c r="B26" s="8">
        <v>20</v>
      </c>
      <c r="C26" s="8">
        <v>1</v>
      </c>
      <c r="D26" s="8">
        <v>2</v>
      </c>
      <c r="E26" s="8">
        <v>4</v>
      </c>
      <c r="F26" s="8">
        <v>175</v>
      </c>
      <c r="G26" s="8">
        <v>169</v>
      </c>
      <c r="H26" s="8">
        <v>149</v>
      </c>
      <c r="I26" s="6">
        <f t="shared" si="0"/>
        <v>159</v>
      </c>
      <c r="J26" s="6">
        <f t="shared" si="1"/>
        <v>0.10062893081761007</v>
      </c>
      <c r="K26" s="8">
        <v>2</v>
      </c>
      <c r="L26" s="8">
        <v>2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1</v>
      </c>
      <c r="S26" s="8">
        <v>21</v>
      </c>
      <c r="T26" s="8">
        <v>1</v>
      </c>
      <c r="U26" s="8">
        <v>40</v>
      </c>
      <c r="V26" s="8">
        <v>13</v>
      </c>
      <c r="W26" s="8">
        <v>1</v>
      </c>
      <c r="X26" s="8">
        <v>1</v>
      </c>
    </row>
    <row r="27" spans="1:23" ht="13.5">
      <c r="A27" s="7">
        <v>2.26000000000001</v>
      </c>
      <c r="B27" s="6">
        <v>20</v>
      </c>
      <c r="C27" s="6">
        <v>1</v>
      </c>
      <c r="D27" s="6">
        <v>2</v>
      </c>
      <c r="E27" s="6">
        <v>4</v>
      </c>
      <c r="F27" s="6">
        <v>174</v>
      </c>
      <c r="G27" s="6">
        <v>170</v>
      </c>
      <c r="H27" s="6">
        <v>155</v>
      </c>
      <c r="I27" s="6">
        <f t="shared" si="0"/>
        <v>162.5</v>
      </c>
      <c r="J27" s="6">
        <f t="shared" si="1"/>
        <v>0.07076923076923076</v>
      </c>
      <c r="K27" s="6">
        <v>3</v>
      </c>
      <c r="L27" s="6">
        <v>2</v>
      </c>
      <c r="M27" s="6">
        <v>0</v>
      </c>
      <c r="N27" s="6">
        <v>1</v>
      </c>
      <c r="O27" s="6">
        <v>1</v>
      </c>
      <c r="P27" s="6">
        <v>0</v>
      </c>
      <c r="Q27" s="6">
        <v>0</v>
      </c>
      <c r="R27" s="6">
        <v>1</v>
      </c>
      <c r="S27" s="6">
        <v>5</v>
      </c>
      <c r="T27" s="6">
        <v>1</v>
      </c>
      <c r="U27" s="6">
        <v>10</v>
      </c>
      <c r="V27" s="8">
        <v>23</v>
      </c>
      <c r="W27" s="8">
        <v>0</v>
      </c>
    </row>
    <row r="28" spans="1:24" ht="13.5">
      <c r="A28" s="7">
        <v>2.27000000000001</v>
      </c>
      <c r="B28" s="6">
        <v>21</v>
      </c>
      <c r="C28" s="6">
        <v>1</v>
      </c>
      <c r="D28" s="6">
        <v>2</v>
      </c>
      <c r="E28" s="6">
        <v>4</v>
      </c>
      <c r="F28" s="6">
        <v>174</v>
      </c>
      <c r="G28" s="6">
        <v>165</v>
      </c>
      <c r="H28" s="6">
        <v>160</v>
      </c>
      <c r="I28" s="6">
        <f t="shared" si="0"/>
        <v>162.5</v>
      </c>
      <c r="J28" s="6">
        <f t="shared" si="1"/>
        <v>0.07076923076923076</v>
      </c>
      <c r="K28" s="6">
        <v>1</v>
      </c>
      <c r="L28" s="6">
        <v>3</v>
      </c>
      <c r="M28" s="6">
        <v>1</v>
      </c>
      <c r="N28" s="6">
        <v>0</v>
      </c>
      <c r="O28" s="6">
        <v>0</v>
      </c>
      <c r="P28" s="6">
        <v>0</v>
      </c>
      <c r="Q28" s="6">
        <v>1</v>
      </c>
      <c r="R28" s="6">
        <v>1</v>
      </c>
      <c r="S28" s="6">
        <v>6</v>
      </c>
      <c r="T28" s="6">
        <v>4</v>
      </c>
      <c r="U28" s="6">
        <v>40</v>
      </c>
      <c r="V28" s="8">
        <v>16</v>
      </c>
      <c r="W28" s="8">
        <v>1</v>
      </c>
      <c r="X28" s="8">
        <v>0</v>
      </c>
    </row>
    <row r="29" spans="1:24" ht="13.5">
      <c r="A29" s="7">
        <v>2.28000000000001</v>
      </c>
      <c r="B29" s="6">
        <v>20</v>
      </c>
      <c r="C29" s="6">
        <v>1</v>
      </c>
      <c r="D29" s="6">
        <v>2</v>
      </c>
      <c r="E29" s="6">
        <v>4</v>
      </c>
      <c r="F29" s="6">
        <v>170</v>
      </c>
      <c r="G29" s="6"/>
      <c r="H29" s="6">
        <v>160</v>
      </c>
      <c r="I29" s="6">
        <f t="shared" si="0"/>
        <v>160</v>
      </c>
      <c r="J29" s="6">
        <f t="shared" si="1"/>
        <v>0.0625</v>
      </c>
      <c r="K29" s="6">
        <v>3</v>
      </c>
      <c r="L29" s="6">
        <v>3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1</v>
      </c>
      <c r="S29" s="6">
        <v>5</v>
      </c>
      <c r="T29" s="6">
        <v>2</v>
      </c>
      <c r="U29" s="6">
        <v>2.5</v>
      </c>
      <c r="V29" s="8">
        <v>14</v>
      </c>
      <c r="W29" s="8">
        <v>0</v>
      </c>
      <c r="X29" s="8">
        <v>0</v>
      </c>
    </row>
    <row r="30" spans="1:24" ht="13.5">
      <c r="A30" s="7">
        <v>2.29000000000001</v>
      </c>
      <c r="B30" s="6">
        <v>20</v>
      </c>
      <c r="C30" s="6">
        <v>1</v>
      </c>
      <c r="D30" s="6">
        <v>2</v>
      </c>
      <c r="E30" s="6">
        <v>4</v>
      </c>
      <c r="F30" s="6">
        <v>167</v>
      </c>
      <c r="G30" s="6">
        <v>165</v>
      </c>
      <c r="H30" s="6">
        <v>150</v>
      </c>
      <c r="I30" s="6">
        <f t="shared" si="0"/>
        <v>157.5</v>
      </c>
      <c r="J30" s="6">
        <f t="shared" si="1"/>
        <v>0.06031746031746032</v>
      </c>
      <c r="K30" s="6">
        <v>4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24</v>
      </c>
      <c r="T30" s="6">
        <v>1</v>
      </c>
      <c r="U30" s="6">
        <v>60</v>
      </c>
      <c r="V30" s="8">
        <v>14</v>
      </c>
      <c r="W30" s="8">
        <v>0</v>
      </c>
      <c r="X30" s="8">
        <v>4</v>
      </c>
    </row>
    <row r="31" spans="1:24" ht="13.5">
      <c r="A31" s="7">
        <v>2.30000000000001</v>
      </c>
      <c r="B31" s="6">
        <v>19</v>
      </c>
      <c r="C31" s="6">
        <v>1</v>
      </c>
      <c r="D31" s="6">
        <v>2</v>
      </c>
      <c r="E31" s="6">
        <v>3</v>
      </c>
      <c r="F31" s="6">
        <v>177</v>
      </c>
      <c r="G31" s="6">
        <v>170</v>
      </c>
      <c r="H31" s="6">
        <v>155</v>
      </c>
      <c r="I31" s="6">
        <f t="shared" si="0"/>
        <v>162.5</v>
      </c>
      <c r="J31" s="6">
        <f t="shared" si="1"/>
        <v>0.08923076923076922</v>
      </c>
      <c r="K31" s="6">
        <v>2</v>
      </c>
      <c r="L31" s="6">
        <v>3</v>
      </c>
      <c r="M31" s="6">
        <v>1</v>
      </c>
      <c r="N31" s="6">
        <v>0</v>
      </c>
      <c r="O31" s="6">
        <v>1</v>
      </c>
      <c r="P31" s="6">
        <v>1</v>
      </c>
      <c r="Q31" s="6">
        <v>0</v>
      </c>
      <c r="R31" s="6">
        <v>1</v>
      </c>
      <c r="S31" s="6">
        <v>27</v>
      </c>
      <c r="T31" s="6">
        <v>3</v>
      </c>
      <c r="U31" s="6">
        <v>60</v>
      </c>
      <c r="V31" s="8">
        <v>25</v>
      </c>
      <c r="W31" s="8">
        <v>1</v>
      </c>
      <c r="X31" s="8">
        <v>2</v>
      </c>
    </row>
    <row r="32" spans="1:24" ht="13.5">
      <c r="A32" s="7">
        <v>2.31000000000001</v>
      </c>
      <c r="B32" s="6">
        <v>20</v>
      </c>
      <c r="C32" s="6">
        <v>1</v>
      </c>
      <c r="D32" s="6">
        <v>2</v>
      </c>
      <c r="E32" s="6">
        <v>3</v>
      </c>
      <c r="F32" s="6">
        <v>171</v>
      </c>
      <c r="G32" s="6">
        <v>163</v>
      </c>
      <c r="H32" s="6">
        <v>161</v>
      </c>
      <c r="I32" s="6">
        <f t="shared" si="0"/>
        <v>162</v>
      </c>
      <c r="J32" s="6">
        <f t="shared" si="1"/>
        <v>0.05555555555555555</v>
      </c>
      <c r="K32" s="6">
        <v>3</v>
      </c>
      <c r="L32" s="6">
        <v>3</v>
      </c>
      <c r="M32" s="6">
        <v>1</v>
      </c>
      <c r="N32" s="6">
        <v>1</v>
      </c>
      <c r="O32" s="6">
        <v>0</v>
      </c>
      <c r="P32" s="6">
        <v>0</v>
      </c>
      <c r="Q32" s="6">
        <v>0</v>
      </c>
      <c r="R32" s="6">
        <v>1</v>
      </c>
      <c r="S32" s="6">
        <v>26</v>
      </c>
      <c r="T32" s="6">
        <v>2</v>
      </c>
      <c r="U32" s="6">
        <v>15</v>
      </c>
      <c r="V32" s="8">
        <v>15</v>
      </c>
      <c r="W32" s="8">
        <v>1</v>
      </c>
      <c r="X32" s="8">
        <v>0</v>
      </c>
    </row>
    <row r="33" spans="1:24" ht="13.5">
      <c r="A33" s="7">
        <v>2.32000000000001</v>
      </c>
      <c r="B33" s="8">
        <v>20</v>
      </c>
      <c r="C33" s="8">
        <v>2</v>
      </c>
      <c r="D33" s="8">
        <v>2</v>
      </c>
      <c r="E33" s="8">
        <v>2</v>
      </c>
      <c r="F33" s="8">
        <v>157</v>
      </c>
      <c r="G33" s="8">
        <v>165</v>
      </c>
      <c r="H33" s="8">
        <v>150</v>
      </c>
      <c r="I33" s="6">
        <f t="shared" si="0"/>
        <v>157.5</v>
      </c>
      <c r="J33" s="6">
        <f t="shared" si="1"/>
        <v>-0.0031746031746031746</v>
      </c>
      <c r="K33" s="8">
        <v>3</v>
      </c>
      <c r="L33" s="8">
        <v>2</v>
      </c>
      <c r="M33" s="8">
        <v>0</v>
      </c>
      <c r="N33" s="8">
        <v>1</v>
      </c>
      <c r="O33" s="8">
        <v>1</v>
      </c>
      <c r="P33" s="8">
        <v>1</v>
      </c>
      <c r="Q33" s="8">
        <v>0</v>
      </c>
      <c r="R33" s="8">
        <v>1</v>
      </c>
      <c r="S33" s="8">
        <v>0</v>
      </c>
      <c r="T33" s="8">
        <v>4</v>
      </c>
      <c r="U33" s="8">
        <v>35</v>
      </c>
      <c r="V33" s="8">
        <v>15</v>
      </c>
      <c r="W33" s="8">
        <v>1</v>
      </c>
      <c r="X33" s="8">
        <v>6</v>
      </c>
    </row>
    <row r="34" spans="1:24" ht="13.5">
      <c r="A34" s="7">
        <v>2.33000000000001</v>
      </c>
      <c r="B34" s="6">
        <v>20</v>
      </c>
      <c r="C34" s="6">
        <v>1</v>
      </c>
      <c r="D34" s="6">
        <v>2</v>
      </c>
      <c r="E34" s="6">
        <v>4</v>
      </c>
      <c r="F34" s="6">
        <v>174</v>
      </c>
      <c r="G34" s="6">
        <v>173</v>
      </c>
      <c r="H34" s="6">
        <v>150</v>
      </c>
      <c r="I34" s="6">
        <f t="shared" si="0"/>
        <v>161.5</v>
      </c>
      <c r="J34" s="6">
        <f t="shared" si="1"/>
        <v>0.07739938080495357</v>
      </c>
      <c r="K34" s="6">
        <v>1</v>
      </c>
      <c r="L34" s="6">
        <v>3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1</v>
      </c>
      <c r="S34" s="6">
        <v>10</v>
      </c>
      <c r="T34" s="6">
        <v>3</v>
      </c>
      <c r="U34" s="6">
        <v>90</v>
      </c>
      <c r="V34" s="8">
        <v>13</v>
      </c>
      <c r="W34" s="8">
        <v>1</v>
      </c>
      <c r="X34" s="8">
        <v>1</v>
      </c>
    </row>
    <row r="35" spans="1:24" ht="13.5">
      <c r="A35" s="7">
        <v>2.34000000000001</v>
      </c>
      <c r="B35" s="6">
        <v>19</v>
      </c>
      <c r="C35" s="6">
        <v>1</v>
      </c>
      <c r="D35" s="6">
        <v>1</v>
      </c>
      <c r="E35" s="6">
        <v>3</v>
      </c>
      <c r="F35" s="6">
        <v>170</v>
      </c>
      <c r="G35" s="6">
        <v>175</v>
      </c>
      <c r="H35" s="6">
        <v>160</v>
      </c>
      <c r="I35" s="6">
        <f t="shared" si="0"/>
        <v>167.5</v>
      </c>
      <c r="J35" s="6">
        <f t="shared" si="1"/>
        <v>0.014925373134328358</v>
      </c>
      <c r="K35" s="6">
        <v>3</v>
      </c>
      <c r="L35" s="6">
        <v>2</v>
      </c>
      <c r="M35" s="6">
        <v>0</v>
      </c>
      <c r="N35" s="6">
        <v>1</v>
      </c>
      <c r="O35" s="6">
        <v>1</v>
      </c>
      <c r="P35" s="6">
        <v>1</v>
      </c>
      <c r="Q35" s="6">
        <v>0</v>
      </c>
      <c r="R35" s="6">
        <v>1</v>
      </c>
      <c r="S35" s="6">
        <v>15</v>
      </c>
      <c r="T35" s="6">
        <v>50</v>
      </c>
      <c r="U35" s="6">
        <v>1</v>
      </c>
      <c r="V35" s="8">
        <v>23</v>
      </c>
      <c r="W35" s="8">
        <v>0</v>
      </c>
      <c r="X35" s="8">
        <v>0</v>
      </c>
    </row>
    <row r="36" spans="1:24" ht="13.5">
      <c r="A36" s="7">
        <v>2.35000000000001</v>
      </c>
      <c r="B36" s="8">
        <v>33</v>
      </c>
      <c r="C36" s="8">
        <v>1</v>
      </c>
      <c r="D36" s="8">
        <v>1</v>
      </c>
      <c r="E36" s="8">
        <v>10</v>
      </c>
      <c r="F36" s="8">
        <v>160</v>
      </c>
      <c r="G36" s="8">
        <v>172</v>
      </c>
      <c r="H36" s="8">
        <v>160</v>
      </c>
      <c r="I36" s="6">
        <f t="shared" si="0"/>
        <v>166</v>
      </c>
      <c r="J36" s="6">
        <f t="shared" si="1"/>
        <v>-0.03614457831325301</v>
      </c>
      <c r="K36" s="8">
        <v>4</v>
      </c>
      <c r="L36" s="8">
        <v>7</v>
      </c>
      <c r="M36" s="8">
        <v>0</v>
      </c>
      <c r="O36" s="8">
        <v>1</v>
      </c>
      <c r="Q36" s="8">
        <v>0</v>
      </c>
      <c r="R36" s="8">
        <v>1</v>
      </c>
      <c r="S36" s="8">
        <v>36</v>
      </c>
      <c r="T36" s="8">
        <v>40</v>
      </c>
      <c r="U36" s="8">
        <v>1</v>
      </c>
      <c r="V36" s="8">
        <v>11</v>
      </c>
      <c r="W36" s="8">
        <v>1</v>
      </c>
      <c r="X36" s="8">
        <v>2</v>
      </c>
    </row>
    <row r="37" spans="1:24" ht="13.5">
      <c r="A37" s="7">
        <v>2.36000000000001</v>
      </c>
      <c r="B37" s="6">
        <v>20</v>
      </c>
      <c r="C37" s="6">
        <v>2</v>
      </c>
      <c r="D37" s="6">
        <v>2</v>
      </c>
      <c r="E37" s="6">
        <v>20</v>
      </c>
      <c r="F37" s="6">
        <v>175</v>
      </c>
      <c r="G37" s="6">
        <v>180</v>
      </c>
      <c r="H37" s="6">
        <v>150</v>
      </c>
      <c r="I37" s="6">
        <f t="shared" si="0"/>
        <v>165</v>
      </c>
      <c r="J37" s="6">
        <f t="shared" si="1"/>
        <v>0.06060606060606061</v>
      </c>
      <c r="K37" s="6">
        <v>1</v>
      </c>
      <c r="L37" s="6">
        <v>2</v>
      </c>
      <c r="M37" s="6">
        <v>1</v>
      </c>
      <c r="N37" s="6">
        <v>1</v>
      </c>
      <c r="O37" s="6">
        <v>1</v>
      </c>
      <c r="P37" s="6">
        <v>0</v>
      </c>
      <c r="Q37" s="6">
        <v>0</v>
      </c>
      <c r="R37" s="6">
        <v>1</v>
      </c>
      <c r="S37" s="6">
        <v>0</v>
      </c>
      <c r="T37" s="6">
        <v>4</v>
      </c>
      <c r="U37" s="6">
        <v>10</v>
      </c>
      <c r="V37" s="8">
        <v>14</v>
      </c>
      <c r="W37" s="8">
        <v>1</v>
      </c>
      <c r="X37" s="8">
        <v>0</v>
      </c>
    </row>
    <row r="38" spans="1:24" ht="13.5">
      <c r="A38" s="7">
        <v>2.37000000000001</v>
      </c>
      <c r="B38" s="8">
        <v>20</v>
      </c>
      <c r="C38" s="8">
        <v>1</v>
      </c>
      <c r="D38" s="8">
        <v>1</v>
      </c>
      <c r="E38" s="8">
        <v>10</v>
      </c>
      <c r="F38" s="8">
        <v>178</v>
      </c>
      <c r="G38" s="8">
        <v>180</v>
      </c>
      <c r="H38" s="8">
        <v>168</v>
      </c>
      <c r="I38" s="6">
        <f t="shared" si="0"/>
        <v>174</v>
      </c>
      <c r="J38" s="6">
        <f t="shared" si="1"/>
        <v>0.022988505747126436</v>
      </c>
      <c r="K38" s="8">
        <v>2</v>
      </c>
      <c r="L38" s="8">
        <v>2</v>
      </c>
      <c r="M38" s="8">
        <v>1</v>
      </c>
      <c r="N38" s="8">
        <v>1</v>
      </c>
      <c r="O38" s="8">
        <v>1</v>
      </c>
      <c r="P38" s="8">
        <v>0</v>
      </c>
      <c r="Q38" s="8">
        <v>0</v>
      </c>
      <c r="R38" s="8">
        <v>1</v>
      </c>
      <c r="S38" s="8">
        <v>0</v>
      </c>
      <c r="T38" s="8">
        <v>2</v>
      </c>
      <c r="U38" s="8">
        <v>120</v>
      </c>
      <c r="V38" s="8">
        <v>22</v>
      </c>
      <c r="W38" s="8">
        <v>1</v>
      </c>
      <c r="X38" s="8">
        <v>4</v>
      </c>
    </row>
    <row r="39" spans="1:24" ht="13.5">
      <c r="A39" s="7">
        <v>2.38000000000001</v>
      </c>
      <c r="B39" s="6">
        <v>25</v>
      </c>
      <c r="C39" s="6">
        <v>2</v>
      </c>
      <c r="D39" s="6">
        <v>1</v>
      </c>
      <c r="E39" s="6">
        <v>9</v>
      </c>
      <c r="F39" s="6">
        <v>167</v>
      </c>
      <c r="G39" s="6">
        <v>175</v>
      </c>
      <c r="H39" s="6">
        <v>159</v>
      </c>
      <c r="I39" s="6">
        <f t="shared" si="0"/>
        <v>167</v>
      </c>
      <c r="J39" s="6">
        <f t="shared" si="1"/>
        <v>0</v>
      </c>
      <c r="K39" s="6">
        <v>1</v>
      </c>
      <c r="L39" s="6">
        <v>2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23</v>
      </c>
      <c r="T39" s="6">
        <v>2</v>
      </c>
      <c r="U39" s="6">
        <v>120</v>
      </c>
      <c r="V39" s="8">
        <v>14</v>
      </c>
      <c r="W39" s="8">
        <v>1</v>
      </c>
      <c r="X39" s="8">
        <v>1</v>
      </c>
    </row>
    <row r="40" spans="1:24" ht="13.5">
      <c r="A40" s="7">
        <v>2.39000000000001</v>
      </c>
      <c r="B40" s="6">
        <v>26</v>
      </c>
      <c r="C40" s="6">
        <v>2</v>
      </c>
      <c r="D40" s="6">
        <v>1</v>
      </c>
      <c r="E40" s="6">
        <v>9</v>
      </c>
      <c r="F40" s="6">
        <v>156</v>
      </c>
      <c r="G40" s="6">
        <v>167</v>
      </c>
      <c r="H40" s="6">
        <v>165</v>
      </c>
      <c r="I40" s="6">
        <f t="shared" si="0"/>
        <v>166</v>
      </c>
      <c r="J40" s="6">
        <f t="shared" si="1"/>
        <v>-0.060240963855421686</v>
      </c>
      <c r="K40" s="6">
        <v>2</v>
      </c>
      <c r="L40" s="6">
        <v>2</v>
      </c>
      <c r="M40" s="6">
        <v>0</v>
      </c>
      <c r="N40" s="6">
        <v>1</v>
      </c>
      <c r="O40" s="6">
        <v>1</v>
      </c>
      <c r="P40" s="6">
        <v>0</v>
      </c>
      <c r="Q40" s="6">
        <v>0</v>
      </c>
      <c r="R40" s="6">
        <v>2</v>
      </c>
      <c r="S40" s="6">
        <v>40</v>
      </c>
      <c r="T40" s="6">
        <v>1</v>
      </c>
      <c r="U40" s="6">
        <v>1</v>
      </c>
      <c r="V40" s="8">
        <v>12</v>
      </c>
      <c r="W40" s="8">
        <v>1</v>
      </c>
      <c r="X40" s="8">
        <v>1</v>
      </c>
    </row>
    <row r="41" spans="1:24" ht="13.5">
      <c r="A41" s="7">
        <v>2.52000000000001</v>
      </c>
      <c r="B41" s="6">
        <v>20</v>
      </c>
      <c r="C41" s="6">
        <v>1</v>
      </c>
      <c r="D41" s="6">
        <v>1</v>
      </c>
      <c r="E41" s="6">
        <v>3</v>
      </c>
      <c r="F41" s="6">
        <v>176</v>
      </c>
      <c r="G41" s="6">
        <v>178</v>
      </c>
      <c r="H41" s="6">
        <v>158</v>
      </c>
      <c r="I41" s="6">
        <f t="shared" si="0"/>
        <v>168</v>
      </c>
      <c r="J41" s="6">
        <f t="shared" si="1"/>
        <v>0.047619047619047616</v>
      </c>
      <c r="K41" s="6">
        <v>1</v>
      </c>
      <c r="L41" s="6">
        <v>3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1</v>
      </c>
      <c r="S41" s="6">
        <v>10</v>
      </c>
      <c r="T41" s="6">
        <v>3</v>
      </c>
      <c r="U41" s="6">
        <v>25</v>
      </c>
      <c r="V41" s="8">
        <v>15</v>
      </c>
      <c r="W41" s="8">
        <v>0</v>
      </c>
      <c r="X41" s="8">
        <v>10</v>
      </c>
    </row>
    <row r="42" spans="1:24" ht="13.5">
      <c r="A42" s="7">
        <v>2.41000000000001</v>
      </c>
      <c r="B42" s="6"/>
      <c r="C42" s="6"/>
      <c r="D42" s="6"/>
      <c r="E42" s="6"/>
      <c r="F42" s="6"/>
      <c r="G42" s="6"/>
      <c r="H42" s="6">
        <v>155</v>
      </c>
      <c r="I42" s="6">
        <f t="shared" si="0"/>
        <v>155</v>
      </c>
      <c r="J42" s="6">
        <f t="shared" si="1"/>
        <v>-1</v>
      </c>
      <c r="K42" s="6">
        <v>1</v>
      </c>
      <c r="L42" s="6">
        <v>2</v>
      </c>
      <c r="M42" s="6">
        <v>0</v>
      </c>
      <c r="N42" s="6">
        <v>1</v>
      </c>
      <c r="O42" s="6">
        <v>1</v>
      </c>
      <c r="P42" s="6">
        <v>1</v>
      </c>
      <c r="Q42" s="6">
        <v>0</v>
      </c>
      <c r="R42" s="6">
        <v>1</v>
      </c>
      <c r="S42" s="6">
        <v>18</v>
      </c>
      <c r="T42" s="6">
        <v>2</v>
      </c>
      <c r="U42" s="6">
        <v>90</v>
      </c>
      <c r="V42" s="8">
        <v>14</v>
      </c>
      <c r="W42" s="8">
        <v>0</v>
      </c>
      <c r="X42" s="8">
        <v>0</v>
      </c>
    </row>
    <row r="43" spans="1:24" ht="13.5">
      <c r="A43" s="7">
        <v>2.42000000000001</v>
      </c>
      <c r="B43" s="6">
        <v>19</v>
      </c>
      <c r="C43" s="6">
        <v>2</v>
      </c>
      <c r="D43" s="6">
        <v>1</v>
      </c>
      <c r="E43" s="6">
        <v>7</v>
      </c>
      <c r="F43" s="6">
        <v>154</v>
      </c>
      <c r="G43" s="6">
        <v>169</v>
      </c>
      <c r="H43" s="6">
        <v>157</v>
      </c>
      <c r="I43" s="6">
        <f t="shared" si="0"/>
        <v>163</v>
      </c>
      <c r="J43" s="6">
        <f t="shared" si="1"/>
        <v>-0.05521472392638037</v>
      </c>
      <c r="K43" s="6">
        <v>1</v>
      </c>
      <c r="L43" s="6">
        <v>2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1</v>
      </c>
      <c r="S43" s="6">
        <v>12</v>
      </c>
      <c r="T43" s="6">
        <v>3</v>
      </c>
      <c r="U43" s="6">
        <v>45</v>
      </c>
      <c r="V43" s="8">
        <v>15</v>
      </c>
      <c r="W43" s="8">
        <v>0</v>
      </c>
      <c r="X43" s="8">
        <v>5</v>
      </c>
    </row>
    <row r="44" spans="1:24" ht="13.5">
      <c r="A44" s="7">
        <v>2.43000000000001</v>
      </c>
      <c r="B44" s="6">
        <v>20</v>
      </c>
      <c r="C44" s="6">
        <v>2</v>
      </c>
      <c r="D44" s="6">
        <v>1</v>
      </c>
      <c r="E44" s="6">
        <v>6</v>
      </c>
      <c r="F44" s="6">
        <v>155</v>
      </c>
      <c r="G44" s="6">
        <v>172</v>
      </c>
      <c r="H44" s="6">
        <v>160</v>
      </c>
      <c r="I44" s="6">
        <f t="shared" si="0"/>
        <v>166</v>
      </c>
      <c r="J44" s="6">
        <f t="shared" si="1"/>
        <v>-0.06626506024096386</v>
      </c>
      <c r="K44" s="6">
        <v>1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6">
        <v>0</v>
      </c>
      <c r="T44" s="6">
        <v>8</v>
      </c>
      <c r="U44" s="6">
        <v>35</v>
      </c>
      <c r="V44" s="8">
        <v>15</v>
      </c>
      <c r="W44" s="8">
        <v>1</v>
      </c>
      <c r="X44" s="8">
        <v>3</v>
      </c>
    </row>
    <row r="45" spans="1:24" ht="13.5">
      <c r="A45" s="7">
        <v>2.44000000000001</v>
      </c>
      <c r="B45" s="8">
        <v>20</v>
      </c>
      <c r="C45" s="8">
        <v>2</v>
      </c>
      <c r="D45" s="8">
        <v>1</v>
      </c>
      <c r="E45" s="8">
        <v>6</v>
      </c>
      <c r="F45" s="8">
        <v>160</v>
      </c>
      <c r="G45" s="8">
        <v>160</v>
      </c>
      <c r="H45" s="8">
        <v>150</v>
      </c>
      <c r="I45" s="6">
        <f t="shared" si="0"/>
        <v>155</v>
      </c>
      <c r="J45" s="6">
        <f t="shared" si="1"/>
        <v>0.03225806451612903</v>
      </c>
      <c r="K45" s="8">
        <v>1</v>
      </c>
      <c r="L45" s="8">
        <v>2</v>
      </c>
      <c r="M45" s="8">
        <v>0</v>
      </c>
      <c r="N45" s="8">
        <v>0</v>
      </c>
      <c r="O45" s="8">
        <v>0</v>
      </c>
      <c r="P45" s="8">
        <v>1</v>
      </c>
      <c r="Q45" s="8">
        <v>0</v>
      </c>
      <c r="R45" s="8">
        <v>1</v>
      </c>
      <c r="S45" s="8">
        <v>9</v>
      </c>
      <c r="T45" s="8">
        <v>2</v>
      </c>
      <c r="U45" s="8">
        <v>90</v>
      </c>
      <c r="V45" s="8">
        <v>15</v>
      </c>
      <c r="W45" s="8">
        <v>1</v>
      </c>
      <c r="X45" s="8">
        <v>0</v>
      </c>
    </row>
    <row r="46" spans="1:24" ht="13.5">
      <c r="A46" s="7">
        <v>2.45000000000001</v>
      </c>
      <c r="B46" s="6">
        <v>50</v>
      </c>
      <c r="C46" s="6">
        <v>1</v>
      </c>
      <c r="D46" s="6">
        <v>1</v>
      </c>
      <c r="E46" s="6">
        <v>6</v>
      </c>
      <c r="F46" s="6">
        <v>170</v>
      </c>
      <c r="G46" s="6"/>
      <c r="H46" s="6">
        <v>155</v>
      </c>
      <c r="I46" s="6">
        <f t="shared" si="0"/>
        <v>155</v>
      </c>
      <c r="J46" s="6">
        <f t="shared" si="1"/>
        <v>0.0967741935483871</v>
      </c>
      <c r="K46" s="6">
        <v>3</v>
      </c>
      <c r="L46" s="6">
        <v>5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6">
        <v>15</v>
      </c>
      <c r="T46" s="6">
        <v>2</v>
      </c>
      <c r="U46" s="6">
        <v>50</v>
      </c>
      <c r="V46" s="8">
        <v>15</v>
      </c>
      <c r="W46" s="8">
        <v>1</v>
      </c>
      <c r="X46" s="8">
        <v>20</v>
      </c>
    </row>
    <row r="47" spans="1:24" ht="13.5">
      <c r="A47" s="7">
        <v>2.46000000000001</v>
      </c>
      <c r="B47" s="8">
        <v>20</v>
      </c>
      <c r="C47" s="8">
        <v>1</v>
      </c>
      <c r="D47" s="8">
        <v>1</v>
      </c>
      <c r="E47" s="8">
        <v>5</v>
      </c>
      <c r="F47" s="8">
        <v>164</v>
      </c>
      <c r="G47" s="8">
        <v>174</v>
      </c>
      <c r="H47" s="8">
        <v>149</v>
      </c>
      <c r="I47" s="6">
        <f t="shared" si="0"/>
        <v>161.5</v>
      </c>
      <c r="J47" s="6">
        <f t="shared" si="1"/>
        <v>0.015479876160990712</v>
      </c>
      <c r="K47" s="8">
        <v>3</v>
      </c>
      <c r="L47" s="8">
        <v>2</v>
      </c>
      <c r="M47" s="8">
        <v>1</v>
      </c>
      <c r="N47" s="8">
        <v>1</v>
      </c>
      <c r="O47" s="8">
        <v>1</v>
      </c>
      <c r="P47" s="8">
        <v>1</v>
      </c>
      <c r="Q47" s="8">
        <v>0</v>
      </c>
      <c r="R47" s="8">
        <v>1</v>
      </c>
      <c r="S47" s="8">
        <v>20</v>
      </c>
      <c r="T47" s="8">
        <v>1</v>
      </c>
      <c r="U47" s="8">
        <v>120</v>
      </c>
      <c r="V47" s="8">
        <v>14</v>
      </c>
      <c r="W47" s="8">
        <v>1</v>
      </c>
      <c r="X47" s="8">
        <v>0</v>
      </c>
    </row>
    <row r="48" spans="1:24" ht="13.5">
      <c r="A48" s="7">
        <v>2.47000000000001</v>
      </c>
      <c r="B48" s="6"/>
      <c r="C48" s="6"/>
      <c r="D48" s="6"/>
      <c r="E48" s="6"/>
      <c r="F48" s="6"/>
      <c r="G48" s="6"/>
      <c r="H48" s="6">
        <v>153</v>
      </c>
      <c r="I48" s="6">
        <f t="shared" si="0"/>
        <v>153</v>
      </c>
      <c r="J48" s="6">
        <f t="shared" si="1"/>
        <v>-1</v>
      </c>
      <c r="K48" s="6">
        <v>1</v>
      </c>
      <c r="L48" s="6">
        <v>2</v>
      </c>
      <c r="M48" s="6">
        <v>1</v>
      </c>
      <c r="N48" s="6">
        <v>1</v>
      </c>
      <c r="O48" s="6">
        <v>1</v>
      </c>
      <c r="P48" s="6">
        <v>0</v>
      </c>
      <c r="Q48" s="6">
        <v>0</v>
      </c>
      <c r="R48" s="6">
        <v>1</v>
      </c>
      <c r="S48" s="6">
        <v>20</v>
      </c>
      <c r="T48" s="6">
        <v>2</v>
      </c>
      <c r="U48" s="6">
        <v>30</v>
      </c>
      <c r="V48" s="8">
        <v>14</v>
      </c>
      <c r="W48" s="8">
        <v>0</v>
      </c>
      <c r="X48" s="8">
        <v>0</v>
      </c>
    </row>
    <row r="49" spans="1:24" ht="13.5">
      <c r="A49" s="7">
        <v>2.48000000000001</v>
      </c>
      <c r="B49" s="6">
        <v>20</v>
      </c>
      <c r="C49" s="6">
        <v>1</v>
      </c>
      <c r="D49" s="6">
        <v>1</v>
      </c>
      <c r="E49" s="6">
        <v>4</v>
      </c>
      <c r="F49" s="6">
        <v>175</v>
      </c>
      <c r="G49" s="6">
        <v>162</v>
      </c>
      <c r="H49" s="6">
        <v>155</v>
      </c>
      <c r="I49" s="6">
        <f t="shared" si="0"/>
        <v>158.5</v>
      </c>
      <c r="J49" s="6">
        <f t="shared" si="1"/>
        <v>0.10410094637223975</v>
      </c>
      <c r="K49" s="6">
        <v>2</v>
      </c>
      <c r="L49" s="6">
        <v>4</v>
      </c>
      <c r="M49" s="6">
        <v>0</v>
      </c>
      <c r="N49" s="6">
        <v>1</v>
      </c>
      <c r="O49" s="6">
        <v>1</v>
      </c>
      <c r="P49" s="6">
        <v>1</v>
      </c>
      <c r="Q49" s="6">
        <v>0</v>
      </c>
      <c r="R49" s="6">
        <v>1</v>
      </c>
      <c r="S49" s="6">
        <v>50</v>
      </c>
      <c r="T49" s="6">
        <v>2</v>
      </c>
      <c r="U49" s="6">
        <v>90</v>
      </c>
      <c r="V49" s="8">
        <v>18</v>
      </c>
      <c r="W49" s="8">
        <v>1</v>
      </c>
      <c r="X49" s="8">
        <v>5</v>
      </c>
    </row>
    <row r="50" spans="1:24" ht="13.5">
      <c r="A50" s="7">
        <v>2.49000000000001</v>
      </c>
      <c r="B50" s="8">
        <v>20</v>
      </c>
      <c r="C50" s="8">
        <v>1</v>
      </c>
      <c r="D50" s="8">
        <v>1</v>
      </c>
      <c r="E50" s="8">
        <v>4</v>
      </c>
      <c r="F50" s="8">
        <v>165</v>
      </c>
      <c r="G50" s="8">
        <v>172</v>
      </c>
      <c r="H50" s="8">
        <v>155</v>
      </c>
      <c r="I50" s="6">
        <f t="shared" si="0"/>
        <v>163.5</v>
      </c>
      <c r="J50" s="6">
        <f t="shared" si="1"/>
        <v>0.009174311926605505</v>
      </c>
      <c r="K50" s="8">
        <v>2</v>
      </c>
      <c r="L50" s="8">
        <v>2</v>
      </c>
      <c r="M50" s="8">
        <v>0</v>
      </c>
      <c r="N50" s="8">
        <v>1</v>
      </c>
      <c r="O50" s="8">
        <v>0</v>
      </c>
      <c r="P50" s="8">
        <v>0</v>
      </c>
      <c r="Q50" s="8">
        <v>0</v>
      </c>
      <c r="R50" s="8">
        <v>1</v>
      </c>
      <c r="S50" s="8">
        <v>0</v>
      </c>
      <c r="T50" s="8">
        <v>3</v>
      </c>
      <c r="U50" s="8">
        <v>10</v>
      </c>
      <c r="V50" s="8">
        <v>14</v>
      </c>
      <c r="W50" s="8">
        <v>0</v>
      </c>
      <c r="X50" s="8">
        <v>1</v>
      </c>
    </row>
    <row r="51" spans="1:24" ht="13.5">
      <c r="A51" s="7">
        <v>2.50000000000001</v>
      </c>
      <c r="H51" s="8">
        <v>160</v>
      </c>
      <c r="I51" s="6">
        <f t="shared" si="0"/>
        <v>160</v>
      </c>
      <c r="J51" s="6">
        <f t="shared" si="1"/>
        <v>-1</v>
      </c>
      <c r="K51" s="8">
        <v>1</v>
      </c>
      <c r="L51" s="8">
        <v>2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8">
        <v>1</v>
      </c>
      <c r="S51" s="8">
        <v>3</v>
      </c>
      <c r="T51" s="8">
        <v>2</v>
      </c>
      <c r="U51" s="8">
        <v>20</v>
      </c>
      <c r="V51" s="8">
        <v>14</v>
      </c>
      <c r="W51" s="8">
        <v>0</v>
      </c>
      <c r="X51" s="8">
        <v>0</v>
      </c>
    </row>
    <row r="52" spans="1:24" ht="13.5">
      <c r="A52" s="7">
        <v>2.51000000000001</v>
      </c>
      <c r="B52" s="8">
        <v>19</v>
      </c>
      <c r="C52" s="8">
        <v>1</v>
      </c>
      <c r="D52" s="8">
        <v>1</v>
      </c>
      <c r="E52" s="8">
        <v>3</v>
      </c>
      <c r="F52" s="8">
        <v>170</v>
      </c>
      <c r="G52" s="8">
        <v>160</v>
      </c>
      <c r="H52" s="8">
        <v>158</v>
      </c>
      <c r="I52" s="6">
        <f t="shared" si="0"/>
        <v>159</v>
      </c>
      <c r="J52" s="6">
        <f t="shared" si="1"/>
        <v>0.06918238993710692</v>
      </c>
      <c r="K52" s="8">
        <v>3</v>
      </c>
      <c r="L52" s="8">
        <v>2</v>
      </c>
      <c r="M52" s="8">
        <v>1</v>
      </c>
      <c r="N52" s="8">
        <v>1</v>
      </c>
      <c r="O52" s="8">
        <v>0</v>
      </c>
      <c r="P52" s="8">
        <v>0</v>
      </c>
      <c r="Q52" s="8">
        <v>0</v>
      </c>
      <c r="R52" s="8">
        <v>1</v>
      </c>
      <c r="S52" s="8">
        <v>15</v>
      </c>
      <c r="T52" s="8">
        <v>5</v>
      </c>
      <c r="U52" s="8">
        <v>1</v>
      </c>
      <c r="V52" s="8">
        <v>23</v>
      </c>
      <c r="W52" s="8">
        <v>0</v>
      </c>
      <c r="X52" s="8">
        <v>3</v>
      </c>
    </row>
    <row r="53" spans="1:24" ht="13.5">
      <c r="A53" s="7">
        <v>4.36999999999999</v>
      </c>
      <c r="B53" s="6">
        <v>20</v>
      </c>
      <c r="C53" s="6">
        <v>1</v>
      </c>
      <c r="D53" s="6">
        <v>1</v>
      </c>
      <c r="E53" s="6">
        <v>6</v>
      </c>
      <c r="F53" s="6">
        <v>178</v>
      </c>
      <c r="G53" s="6">
        <v>177</v>
      </c>
      <c r="H53" s="6">
        <v>150</v>
      </c>
      <c r="I53" s="6">
        <f t="shared" si="0"/>
        <v>163.5</v>
      </c>
      <c r="J53" s="6">
        <f t="shared" si="1"/>
        <v>0.08868501529051988</v>
      </c>
      <c r="K53" s="6">
        <v>1</v>
      </c>
      <c r="L53" s="6">
        <v>3</v>
      </c>
      <c r="M53" s="6">
        <v>1</v>
      </c>
      <c r="N53" s="6">
        <v>1</v>
      </c>
      <c r="O53" s="6">
        <v>0</v>
      </c>
      <c r="P53" s="6">
        <v>0</v>
      </c>
      <c r="Q53" s="6">
        <v>0</v>
      </c>
      <c r="R53" s="6">
        <v>1</v>
      </c>
      <c r="S53" s="6">
        <v>18</v>
      </c>
      <c r="T53" s="6">
        <v>3</v>
      </c>
      <c r="U53" s="6">
        <v>80</v>
      </c>
      <c r="V53" s="8">
        <v>14</v>
      </c>
      <c r="W53" s="8">
        <v>1</v>
      </c>
      <c r="X53" s="8">
        <v>0</v>
      </c>
    </row>
    <row r="54" spans="1:24" ht="13.5">
      <c r="A54" s="7">
        <v>2.53000000000001</v>
      </c>
      <c r="B54" s="6">
        <v>20</v>
      </c>
      <c r="C54" s="6">
        <v>1</v>
      </c>
      <c r="D54" s="6">
        <v>1</v>
      </c>
      <c r="E54" s="6">
        <v>2</v>
      </c>
      <c r="F54" s="6">
        <v>182</v>
      </c>
      <c r="G54" s="6">
        <v>165</v>
      </c>
      <c r="H54" s="6">
        <v>157</v>
      </c>
      <c r="I54" s="6">
        <f t="shared" si="0"/>
        <v>161</v>
      </c>
      <c r="J54" s="6">
        <f t="shared" si="1"/>
        <v>0.13043478260869565</v>
      </c>
      <c r="K54" s="6">
        <v>3</v>
      </c>
      <c r="L54" s="6">
        <v>2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2</v>
      </c>
      <c r="U54" s="6">
        <v>30</v>
      </c>
      <c r="V54" s="8">
        <v>17</v>
      </c>
      <c r="W54" s="8">
        <v>1</v>
      </c>
      <c r="X54" s="8">
        <v>0</v>
      </c>
    </row>
    <row r="55" spans="1:24" ht="13.5">
      <c r="A55" s="7">
        <v>2.54000000000001</v>
      </c>
      <c r="B55" s="8">
        <v>20</v>
      </c>
      <c r="C55" s="8">
        <v>1</v>
      </c>
      <c r="D55" s="8">
        <v>1</v>
      </c>
      <c r="E55" s="8">
        <v>2</v>
      </c>
      <c r="F55" s="8">
        <v>170</v>
      </c>
      <c r="G55" s="8">
        <v>176</v>
      </c>
      <c r="H55" s="8">
        <v>153</v>
      </c>
      <c r="I55" s="6">
        <f t="shared" si="0"/>
        <v>164.5</v>
      </c>
      <c r="J55" s="6">
        <f t="shared" si="1"/>
        <v>0.03343465045592705</v>
      </c>
      <c r="K55" s="8">
        <v>3</v>
      </c>
      <c r="L55" s="8">
        <v>1</v>
      </c>
      <c r="M55" s="8">
        <v>1</v>
      </c>
      <c r="N55" s="8">
        <v>0</v>
      </c>
      <c r="O55" s="8">
        <v>0</v>
      </c>
      <c r="P55" s="8">
        <v>1</v>
      </c>
      <c r="Q55" s="8">
        <v>0</v>
      </c>
      <c r="R55" s="8">
        <v>1</v>
      </c>
      <c r="S55" s="8">
        <v>6</v>
      </c>
      <c r="T55" s="8">
        <v>1</v>
      </c>
      <c r="U55" s="8">
        <v>90</v>
      </c>
      <c r="V55" s="8">
        <v>3</v>
      </c>
      <c r="W55" s="8">
        <v>0</v>
      </c>
      <c r="X55" s="8">
        <v>1</v>
      </c>
    </row>
    <row r="56" spans="1:24" ht="13.5">
      <c r="A56" s="7">
        <v>2.55000000000001</v>
      </c>
      <c r="B56" s="6">
        <v>21</v>
      </c>
      <c r="C56" s="6">
        <v>1</v>
      </c>
      <c r="D56" s="6">
        <v>1</v>
      </c>
      <c r="E56" s="6">
        <v>2</v>
      </c>
      <c r="F56" s="6">
        <v>174</v>
      </c>
      <c r="G56" s="6">
        <v>176</v>
      </c>
      <c r="H56" s="6">
        <v>154</v>
      </c>
      <c r="I56" s="6">
        <f t="shared" si="0"/>
        <v>165</v>
      </c>
      <c r="J56" s="6">
        <f t="shared" si="1"/>
        <v>0.05454545454545454</v>
      </c>
      <c r="K56" s="6">
        <v>2</v>
      </c>
      <c r="L56" s="6">
        <v>2</v>
      </c>
      <c r="M56" s="6">
        <v>0</v>
      </c>
      <c r="N56" s="6">
        <v>1</v>
      </c>
      <c r="O56" s="6">
        <v>0</v>
      </c>
      <c r="P56" s="6">
        <v>0</v>
      </c>
      <c r="Q56" s="6">
        <v>1</v>
      </c>
      <c r="R56" s="6">
        <v>1</v>
      </c>
      <c r="S56" s="6">
        <v>0</v>
      </c>
      <c r="T56" s="6">
        <v>3</v>
      </c>
      <c r="U56" s="6">
        <v>45</v>
      </c>
      <c r="V56" s="8">
        <v>14</v>
      </c>
      <c r="W56" s="8">
        <v>0</v>
      </c>
      <c r="X56" s="8">
        <v>0</v>
      </c>
    </row>
    <row r="57" spans="1:24" ht="13.5">
      <c r="A57" s="7">
        <v>2.56000000000001</v>
      </c>
      <c r="B57" s="6">
        <v>19</v>
      </c>
      <c r="C57" s="6">
        <v>1</v>
      </c>
      <c r="D57" s="6">
        <v>1</v>
      </c>
      <c r="E57" s="6">
        <v>2</v>
      </c>
      <c r="F57" s="6">
        <v>180</v>
      </c>
      <c r="G57" s="6">
        <v>170</v>
      </c>
      <c r="H57" s="6">
        <v>166</v>
      </c>
      <c r="I57" s="6">
        <f t="shared" si="0"/>
        <v>168</v>
      </c>
      <c r="J57" s="6">
        <f t="shared" si="1"/>
        <v>0.07142857142857142</v>
      </c>
      <c r="K57" s="6">
        <v>3</v>
      </c>
      <c r="L57" s="6">
        <v>1</v>
      </c>
      <c r="M57" s="6">
        <v>1</v>
      </c>
      <c r="N57" s="6">
        <v>1</v>
      </c>
      <c r="O57" s="6">
        <v>0</v>
      </c>
      <c r="P57" s="6">
        <v>0</v>
      </c>
      <c r="Q57" s="6">
        <v>0</v>
      </c>
      <c r="R57" s="6">
        <v>1</v>
      </c>
      <c r="S57" s="6">
        <v>18</v>
      </c>
      <c r="T57" s="6">
        <v>2</v>
      </c>
      <c r="U57" s="6">
        <v>60</v>
      </c>
      <c r="V57" s="8">
        <v>17</v>
      </c>
      <c r="W57" s="8">
        <v>1</v>
      </c>
      <c r="X57" s="8">
        <v>1</v>
      </c>
    </row>
    <row r="58" spans="1:24" ht="13.5">
      <c r="A58" s="7">
        <v>2.57000000000001</v>
      </c>
      <c r="B58" s="6">
        <v>19</v>
      </c>
      <c r="C58" s="6">
        <v>1</v>
      </c>
      <c r="D58" s="6">
        <v>1</v>
      </c>
      <c r="E58" s="6">
        <v>1</v>
      </c>
      <c r="F58" s="6">
        <v>174</v>
      </c>
      <c r="G58" s="6">
        <v>171</v>
      </c>
      <c r="H58" s="6">
        <v>164</v>
      </c>
      <c r="I58" s="6">
        <f t="shared" si="0"/>
        <v>167.5</v>
      </c>
      <c r="J58" s="6">
        <f t="shared" si="1"/>
        <v>0.03880597014925373</v>
      </c>
      <c r="K58" s="6">
        <v>1</v>
      </c>
      <c r="L58" s="6">
        <v>4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1</v>
      </c>
      <c r="S58" s="6">
        <v>5</v>
      </c>
      <c r="T58" s="6">
        <v>1</v>
      </c>
      <c r="U58" s="6">
        <v>25</v>
      </c>
      <c r="V58" s="8">
        <v>15</v>
      </c>
      <c r="W58" s="8">
        <v>1</v>
      </c>
      <c r="X58" s="8">
        <v>0</v>
      </c>
    </row>
    <row r="59" spans="1:24" ht="13.5">
      <c r="A59" s="7">
        <v>2.58000000000001</v>
      </c>
      <c r="B59" s="6">
        <v>20</v>
      </c>
      <c r="C59" s="6">
        <v>1</v>
      </c>
      <c r="D59" s="6">
        <v>1</v>
      </c>
      <c r="E59" s="6">
        <v>1</v>
      </c>
      <c r="F59" s="6">
        <v>183</v>
      </c>
      <c r="G59" s="6">
        <v>172</v>
      </c>
      <c r="H59" s="6">
        <v>162</v>
      </c>
      <c r="I59" s="6">
        <f t="shared" si="0"/>
        <v>167</v>
      </c>
      <c r="J59" s="6">
        <f t="shared" si="1"/>
        <v>0.09580838323353294</v>
      </c>
      <c r="K59" s="6">
        <v>3</v>
      </c>
      <c r="L59" s="6">
        <v>2</v>
      </c>
      <c r="M59" s="6">
        <v>1</v>
      </c>
      <c r="N59" s="6">
        <v>1</v>
      </c>
      <c r="O59" s="6">
        <v>1</v>
      </c>
      <c r="P59" s="6">
        <v>1</v>
      </c>
      <c r="Q59" s="6">
        <v>0</v>
      </c>
      <c r="R59" s="6">
        <v>2</v>
      </c>
      <c r="S59" s="6">
        <v>0</v>
      </c>
      <c r="T59" s="6">
        <v>20</v>
      </c>
      <c r="U59" s="6">
        <v>10</v>
      </c>
      <c r="V59" s="8">
        <v>15</v>
      </c>
      <c r="W59" s="8">
        <v>1</v>
      </c>
      <c r="X59" s="8">
        <v>0</v>
      </c>
    </row>
    <row r="60" spans="1:24" ht="13.5">
      <c r="A60" s="7">
        <v>2.59000000000001</v>
      </c>
      <c r="B60" s="6">
        <v>20</v>
      </c>
      <c r="C60" s="6">
        <v>1</v>
      </c>
      <c r="D60" s="6">
        <v>1</v>
      </c>
      <c r="E60" s="6">
        <v>1</v>
      </c>
      <c r="F60" s="6">
        <v>175</v>
      </c>
      <c r="G60" s="6">
        <v>165</v>
      </c>
      <c r="H60" s="6">
        <v>160</v>
      </c>
      <c r="I60" s="6">
        <f t="shared" si="0"/>
        <v>162.5</v>
      </c>
      <c r="J60" s="6">
        <f t="shared" si="1"/>
        <v>0.07692307692307693</v>
      </c>
      <c r="K60" s="6">
        <v>4</v>
      </c>
      <c r="L60" s="6">
        <v>2</v>
      </c>
      <c r="M60" s="6">
        <v>1</v>
      </c>
      <c r="N60" s="6">
        <v>0</v>
      </c>
      <c r="O60" s="6">
        <v>1</v>
      </c>
      <c r="P60" s="6">
        <v>1</v>
      </c>
      <c r="Q60" s="6">
        <v>0</v>
      </c>
      <c r="R60" s="6">
        <v>1</v>
      </c>
      <c r="S60" s="6">
        <v>18</v>
      </c>
      <c r="T60" s="6">
        <v>2.5</v>
      </c>
      <c r="U60" s="6">
        <v>60</v>
      </c>
      <c r="V60" s="8">
        <v>15</v>
      </c>
      <c r="W60" s="8">
        <v>0</v>
      </c>
      <c r="X60" s="8">
        <v>0</v>
      </c>
    </row>
    <row r="61" spans="1:24" ht="13.5">
      <c r="A61" s="7">
        <v>3.01</v>
      </c>
      <c r="B61" s="6">
        <v>21</v>
      </c>
      <c r="C61" s="6">
        <v>1</v>
      </c>
      <c r="D61" s="6">
        <v>2</v>
      </c>
      <c r="E61" s="6">
        <v>6</v>
      </c>
      <c r="F61" s="6">
        <v>165</v>
      </c>
      <c r="G61" s="6">
        <v>170</v>
      </c>
      <c r="H61" s="6">
        <v>153</v>
      </c>
      <c r="I61" s="6">
        <f t="shared" si="0"/>
        <v>161.5</v>
      </c>
      <c r="J61" s="6">
        <f t="shared" si="1"/>
        <v>0.021671826625386997</v>
      </c>
      <c r="K61" s="6">
        <v>3</v>
      </c>
      <c r="L61" s="6">
        <v>2</v>
      </c>
      <c r="M61" s="6">
        <v>1</v>
      </c>
      <c r="N61" s="6">
        <v>1</v>
      </c>
      <c r="O61" s="6">
        <v>1</v>
      </c>
      <c r="P61" s="6">
        <v>1</v>
      </c>
      <c r="Q61" s="6">
        <v>0</v>
      </c>
      <c r="R61" s="6">
        <v>1</v>
      </c>
      <c r="S61" s="6">
        <v>0</v>
      </c>
      <c r="T61" s="6">
        <v>4</v>
      </c>
      <c r="U61" s="6">
        <v>50</v>
      </c>
      <c r="V61" s="8">
        <v>13</v>
      </c>
      <c r="W61" s="8">
        <v>0</v>
      </c>
      <c r="X61" s="8">
        <v>1</v>
      </c>
    </row>
    <row r="62" spans="1:24" ht="13.5">
      <c r="A62" s="7">
        <v>3.02</v>
      </c>
      <c r="B62" s="6">
        <v>21</v>
      </c>
      <c r="C62" s="6">
        <v>2</v>
      </c>
      <c r="D62" s="6">
        <v>2</v>
      </c>
      <c r="E62" s="6">
        <v>6</v>
      </c>
      <c r="F62" s="6">
        <v>162</v>
      </c>
      <c r="G62" s="6">
        <v>160</v>
      </c>
      <c r="H62" s="6">
        <v>155</v>
      </c>
      <c r="I62" s="6">
        <f t="shared" si="0"/>
        <v>157.5</v>
      </c>
      <c r="J62" s="6">
        <f t="shared" si="1"/>
        <v>0.02857142857142857</v>
      </c>
      <c r="K62" s="6">
        <v>2</v>
      </c>
      <c r="L62" s="6">
        <v>5</v>
      </c>
      <c r="M62" s="6">
        <v>0</v>
      </c>
      <c r="N62" s="6">
        <v>0</v>
      </c>
      <c r="O62" s="6">
        <v>1</v>
      </c>
      <c r="P62" s="6">
        <v>1</v>
      </c>
      <c r="Q62" s="6">
        <v>0</v>
      </c>
      <c r="R62" s="6">
        <v>2</v>
      </c>
      <c r="S62" s="6">
        <v>15</v>
      </c>
      <c r="T62" s="6">
        <v>1</v>
      </c>
      <c r="U62" s="6">
        <v>85</v>
      </c>
      <c r="V62" s="8">
        <v>12</v>
      </c>
      <c r="W62" s="8">
        <v>1</v>
      </c>
      <c r="X62" s="8">
        <v>0</v>
      </c>
    </row>
    <row r="63" spans="1:24" ht="13.5">
      <c r="A63" s="7">
        <v>3.03</v>
      </c>
      <c r="B63" s="6">
        <v>20</v>
      </c>
      <c r="C63" s="6">
        <v>2</v>
      </c>
      <c r="D63" s="6">
        <v>1</v>
      </c>
      <c r="E63" s="6">
        <v>8</v>
      </c>
      <c r="F63" s="6">
        <v>157</v>
      </c>
      <c r="G63" s="6">
        <v>173</v>
      </c>
      <c r="H63" s="6">
        <v>155</v>
      </c>
      <c r="I63" s="6">
        <f t="shared" si="0"/>
        <v>164</v>
      </c>
      <c r="J63" s="6">
        <f t="shared" si="1"/>
        <v>-0.042682926829268296</v>
      </c>
      <c r="K63" s="6">
        <v>3</v>
      </c>
      <c r="L63" s="6">
        <v>2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1</v>
      </c>
      <c r="S63" s="6">
        <v>18</v>
      </c>
      <c r="T63" s="6">
        <v>1</v>
      </c>
      <c r="U63" s="6">
        <v>150</v>
      </c>
      <c r="V63" s="8">
        <v>52</v>
      </c>
      <c r="W63" s="8">
        <v>1</v>
      </c>
      <c r="X63" s="8">
        <v>1</v>
      </c>
    </row>
    <row r="64" spans="1:24" ht="13.5">
      <c r="A64" s="7">
        <v>3.04</v>
      </c>
      <c r="B64" s="6"/>
      <c r="C64" s="6"/>
      <c r="D64" s="6"/>
      <c r="E64" s="6"/>
      <c r="F64" s="6"/>
      <c r="G64" s="6"/>
      <c r="H64" s="6">
        <v>154</v>
      </c>
      <c r="I64" s="6">
        <f t="shared" si="0"/>
        <v>154</v>
      </c>
      <c r="J64" s="6">
        <f t="shared" si="1"/>
        <v>-1</v>
      </c>
      <c r="K64" s="6">
        <v>1</v>
      </c>
      <c r="L64" s="6">
        <v>3</v>
      </c>
      <c r="M64" s="6">
        <v>0</v>
      </c>
      <c r="N64" s="6">
        <v>0</v>
      </c>
      <c r="O64" s="6">
        <v>1</v>
      </c>
      <c r="P64" s="6">
        <v>1</v>
      </c>
      <c r="Q64" s="6">
        <v>0</v>
      </c>
      <c r="R64" s="6">
        <v>1</v>
      </c>
      <c r="S64" s="6">
        <v>25</v>
      </c>
      <c r="T64" s="6">
        <v>2</v>
      </c>
      <c r="U64" s="6">
        <v>120</v>
      </c>
      <c r="V64" s="8">
        <v>14</v>
      </c>
      <c r="W64" s="8">
        <v>1</v>
      </c>
      <c r="X64" s="8">
        <v>0</v>
      </c>
    </row>
    <row r="65" spans="1:24" ht="13.5">
      <c r="A65" s="7">
        <v>3.05</v>
      </c>
      <c r="B65" s="6">
        <v>20</v>
      </c>
      <c r="C65" s="6">
        <v>1</v>
      </c>
      <c r="D65" s="6">
        <v>2</v>
      </c>
      <c r="E65" s="6">
        <v>6</v>
      </c>
      <c r="F65" s="6">
        <v>173</v>
      </c>
      <c r="G65" s="6">
        <v>172</v>
      </c>
      <c r="H65" s="6">
        <v>160</v>
      </c>
      <c r="I65" s="6">
        <f t="shared" si="0"/>
        <v>166</v>
      </c>
      <c r="J65" s="6">
        <f t="shared" si="1"/>
        <v>0.04216867469879518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v>0</v>
      </c>
      <c r="Q65" s="6">
        <v>0</v>
      </c>
      <c r="R65" s="6">
        <v>1</v>
      </c>
      <c r="S65" s="6">
        <v>2</v>
      </c>
      <c r="T65" s="6">
        <v>3</v>
      </c>
      <c r="U65" s="6">
        <v>30</v>
      </c>
      <c r="V65" s="8">
        <v>10</v>
      </c>
      <c r="W65" s="8">
        <v>1</v>
      </c>
      <c r="X65" s="8">
        <v>1</v>
      </c>
    </row>
    <row r="66" spans="1:24" ht="13.5">
      <c r="A66" s="7">
        <v>3.06</v>
      </c>
      <c r="B66" s="6">
        <v>20</v>
      </c>
      <c r="C66" s="6">
        <v>1</v>
      </c>
      <c r="D66" s="6">
        <v>2</v>
      </c>
      <c r="E66" s="6">
        <v>5</v>
      </c>
      <c r="F66" s="6">
        <v>174</v>
      </c>
      <c r="G66" s="6">
        <v>160</v>
      </c>
      <c r="H66" s="6">
        <v>165</v>
      </c>
      <c r="I66" s="6">
        <f t="shared" si="0"/>
        <v>162.5</v>
      </c>
      <c r="J66" s="6">
        <f t="shared" si="1"/>
        <v>0.07076923076923076</v>
      </c>
      <c r="K66" s="6">
        <v>1</v>
      </c>
      <c r="L66" s="6">
        <v>2</v>
      </c>
      <c r="M66" s="6">
        <v>0</v>
      </c>
      <c r="N66" s="6">
        <v>1</v>
      </c>
      <c r="O66" s="6">
        <v>1</v>
      </c>
      <c r="P66" s="6">
        <v>1</v>
      </c>
      <c r="Q66" s="6">
        <v>1</v>
      </c>
      <c r="R66" s="6">
        <v>2</v>
      </c>
      <c r="S66" s="6">
        <v>4</v>
      </c>
      <c r="T66" s="6">
        <v>1</v>
      </c>
      <c r="U66" s="6">
        <v>150</v>
      </c>
      <c r="V66" s="8">
        <v>17</v>
      </c>
      <c r="W66" s="8">
        <v>0</v>
      </c>
      <c r="X66" s="8">
        <v>0</v>
      </c>
    </row>
    <row r="67" spans="1:24" ht="13.5">
      <c r="A67" s="7">
        <v>3.07</v>
      </c>
      <c r="B67" s="6">
        <v>19</v>
      </c>
      <c r="C67" s="6">
        <v>2</v>
      </c>
      <c r="D67" s="6">
        <v>2</v>
      </c>
      <c r="E67" s="6">
        <v>5</v>
      </c>
      <c r="F67" s="6">
        <v>155</v>
      </c>
      <c r="G67" s="6">
        <v>170</v>
      </c>
      <c r="H67" s="6">
        <v>150</v>
      </c>
      <c r="I67" s="6">
        <f aca="true" t="shared" si="2" ref="I67:I130">AVERAGE(G67:H67)</f>
        <v>160</v>
      </c>
      <c r="J67" s="6">
        <f aca="true" t="shared" si="3" ref="J67:J130">(F67-I67)/I67</f>
        <v>-0.03125</v>
      </c>
      <c r="K67" s="6">
        <v>3</v>
      </c>
      <c r="L67" s="6">
        <v>2</v>
      </c>
      <c r="M67" s="6">
        <v>0</v>
      </c>
      <c r="N67" s="6">
        <v>1</v>
      </c>
      <c r="O67" s="6">
        <v>1</v>
      </c>
      <c r="P67" s="6">
        <v>1</v>
      </c>
      <c r="Q67" s="6">
        <v>0</v>
      </c>
      <c r="R67" s="6">
        <v>1</v>
      </c>
      <c r="S67" s="6">
        <v>0</v>
      </c>
      <c r="T67" s="6">
        <v>2</v>
      </c>
      <c r="U67" s="6">
        <v>50</v>
      </c>
      <c r="V67" s="8">
        <v>15</v>
      </c>
      <c r="W67" s="8">
        <v>1</v>
      </c>
      <c r="X67" s="8">
        <v>1</v>
      </c>
    </row>
    <row r="68" spans="1:24" ht="13.5">
      <c r="A68" s="7">
        <v>3.08</v>
      </c>
      <c r="B68" s="6">
        <v>19</v>
      </c>
      <c r="C68" s="6">
        <v>1</v>
      </c>
      <c r="D68" s="6">
        <v>2</v>
      </c>
      <c r="E68" s="6">
        <v>5</v>
      </c>
      <c r="F68" s="6">
        <v>177</v>
      </c>
      <c r="G68" s="6">
        <v>165</v>
      </c>
      <c r="H68" s="6">
        <v>160</v>
      </c>
      <c r="I68" s="6">
        <f t="shared" si="2"/>
        <v>162.5</v>
      </c>
      <c r="J68" s="6">
        <f t="shared" si="3"/>
        <v>0.08923076923076922</v>
      </c>
      <c r="K68" s="6">
        <v>3</v>
      </c>
      <c r="L68" s="6">
        <v>3</v>
      </c>
      <c r="M68" s="6">
        <v>1</v>
      </c>
      <c r="N68" s="6">
        <v>1</v>
      </c>
      <c r="O68" s="6">
        <v>1</v>
      </c>
      <c r="P68" s="6">
        <v>0</v>
      </c>
      <c r="Q68" s="6">
        <v>0</v>
      </c>
      <c r="R68" s="6">
        <v>1</v>
      </c>
      <c r="S68" s="6">
        <v>25</v>
      </c>
      <c r="T68" s="6">
        <v>2</v>
      </c>
      <c r="U68" s="6">
        <v>20</v>
      </c>
      <c r="V68" s="8">
        <v>15</v>
      </c>
      <c r="W68" s="8">
        <v>1</v>
      </c>
      <c r="X68" s="8">
        <v>1</v>
      </c>
    </row>
    <row r="69" spans="1:24" ht="13.5">
      <c r="A69" s="7">
        <v>3.09</v>
      </c>
      <c r="B69" s="8">
        <v>19</v>
      </c>
      <c r="C69" s="8">
        <v>1</v>
      </c>
      <c r="D69" s="8">
        <v>2</v>
      </c>
      <c r="E69" s="8">
        <v>5</v>
      </c>
      <c r="F69" s="8">
        <v>171</v>
      </c>
      <c r="G69" s="8">
        <v>173</v>
      </c>
      <c r="H69" s="8">
        <v>154</v>
      </c>
      <c r="I69" s="6">
        <f t="shared" si="2"/>
        <v>163.5</v>
      </c>
      <c r="J69" s="6">
        <f t="shared" si="3"/>
        <v>0.045871559633027525</v>
      </c>
      <c r="K69" s="8">
        <v>2</v>
      </c>
      <c r="L69" s="8">
        <v>2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0</v>
      </c>
      <c r="T69" s="8">
        <v>1</v>
      </c>
      <c r="U69" s="8">
        <v>10</v>
      </c>
      <c r="V69" s="8">
        <v>12</v>
      </c>
      <c r="W69" s="8">
        <v>0</v>
      </c>
      <c r="X69" s="8">
        <v>0</v>
      </c>
    </row>
    <row r="70" spans="1:24" ht="13.5">
      <c r="A70" s="7">
        <v>3.1</v>
      </c>
      <c r="B70" s="6">
        <v>19</v>
      </c>
      <c r="C70" s="6">
        <v>2</v>
      </c>
      <c r="D70" s="6">
        <v>2</v>
      </c>
      <c r="E70" s="6">
        <v>5</v>
      </c>
      <c r="F70" s="6">
        <v>162</v>
      </c>
      <c r="G70" s="6">
        <v>168</v>
      </c>
      <c r="H70" s="6">
        <v>156</v>
      </c>
      <c r="I70" s="6">
        <f t="shared" si="2"/>
        <v>162</v>
      </c>
      <c r="J70" s="6">
        <f t="shared" si="3"/>
        <v>0</v>
      </c>
      <c r="K70" s="6">
        <v>4</v>
      </c>
      <c r="L70" s="6">
        <v>2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1</v>
      </c>
      <c r="S70" s="6">
        <v>12</v>
      </c>
      <c r="T70" s="6">
        <v>1</v>
      </c>
      <c r="U70" s="6">
        <v>120</v>
      </c>
      <c r="V70" s="8">
        <v>14</v>
      </c>
      <c r="W70" s="8">
        <v>0</v>
      </c>
      <c r="X70" s="8">
        <v>1</v>
      </c>
    </row>
    <row r="71" spans="1:24" ht="13.5">
      <c r="A71" s="7">
        <v>3.11</v>
      </c>
      <c r="B71" s="6">
        <v>19</v>
      </c>
      <c r="C71" s="6">
        <v>2</v>
      </c>
      <c r="D71" s="6">
        <v>2</v>
      </c>
      <c r="E71" s="6">
        <v>5</v>
      </c>
      <c r="F71" s="6">
        <v>156</v>
      </c>
      <c r="G71" s="6">
        <v>175</v>
      </c>
      <c r="H71" s="6">
        <v>153</v>
      </c>
      <c r="I71" s="6">
        <f t="shared" si="2"/>
        <v>164</v>
      </c>
      <c r="J71" s="6">
        <f t="shared" si="3"/>
        <v>-0.04878048780487805</v>
      </c>
      <c r="K71" s="6">
        <v>3</v>
      </c>
      <c r="L71" s="6">
        <v>2</v>
      </c>
      <c r="M71" s="6">
        <v>0</v>
      </c>
      <c r="N71" s="6">
        <v>1</v>
      </c>
      <c r="O71" s="6">
        <v>0</v>
      </c>
      <c r="P71" s="6">
        <v>0</v>
      </c>
      <c r="Q71" s="6">
        <v>0</v>
      </c>
      <c r="R71" s="6">
        <v>1</v>
      </c>
      <c r="S71" s="6">
        <v>15</v>
      </c>
      <c r="T71" s="6">
        <v>2</v>
      </c>
      <c r="U71" s="6">
        <v>130</v>
      </c>
      <c r="V71" s="8">
        <v>13</v>
      </c>
      <c r="W71" s="8">
        <v>1</v>
      </c>
      <c r="X71" s="8">
        <v>1</v>
      </c>
    </row>
    <row r="72" spans="1:24" ht="13.5">
      <c r="A72" s="7">
        <v>3.12</v>
      </c>
      <c r="B72" s="6">
        <v>21</v>
      </c>
      <c r="C72" s="6">
        <v>1</v>
      </c>
      <c r="D72" s="6">
        <v>2</v>
      </c>
      <c r="E72" s="6">
        <v>4</v>
      </c>
      <c r="F72" s="6">
        <v>170</v>
      </c>
      <c r="G72" s="6">
        <v>168</v>
      </c>
      <c r="H72" s="6">
        <v>150</v>
      </c>
      <c r="I72" s="6">
        <f t="shared" si="2"/>
        <v>159</v>
      </c>
      <c r="J72" s="6">
        <f t="shared" si="3"/>
        <v>0.06918238993710692</v>
      </c>
      <c r="K72" s="6">
        <v>1</v>
      </c>
      <c r="L72" s="6">
        <v>2</v>
      </c>
      <c r="M72" s="6">
        <v>1</v>
      </c>
      <c r="N72" s="6">
        <v>1</v>
      </c>
      <c r="O72" s="6">
        <v>1</v>
      </c>
      <c r="P72" s="6">
        <v>1</v>
      </c>
      <c r="Q72" s="6">
        <v>0</v>
      </c>
      <c r="R72" s="6">
        <v>1</v>
      </c>
      <c r="S72" s="6">
        <v>0</v>
      </c>
      <c r="T72" s="6">
        <v>5</v>
      </c>
      <c r="U72" s="6">
        <v>40</v>
      </c>
      <c r="V72" s="8">
        <v>15</v>
      </c>
      <c r="W72" s="8">
        <v>0</v>
      </c>
      <c r="X72" s="8">
        <v>0</v>
      </c>
    </row>
    <row r="73" spans="1:24" ht="13.5">
      <c r="A73" s="7">
        <v>3.13</v>
      </c>
      <c r="B73" s="6">
        <v>22</v>
      </c>
      <c r="C73" s="6">
        <v>2</v>
      </c>
      <c r="D73" s="6">
        <v>2</v>
      </c>
      <c r="E73" s="6">
        <v>4</v>
      </c>
      <c r="F73" s="6">
        <v>154</v>
      </c>
      <c r="G73" s="6">
        <v>168</v>
      </c>
      <c r="H73" s="6">
        <v>153</v>
      </c>
      <c r="I73" s="6">
        <f t="shared" si="2"/>
        <v>160.5</v>
      </c>
      <c r="J73" s="6">
        <f t="shared" si="3"/>
        <v>-0.040498442367601244</v>
      </c>
      <c r="K73" s="6">
        <v>3</v>
      </c>
      <c r="L73" s="6">
        <v>2</v>
      </c>
      <c r="M73" s="6">
        <v>0</v>
      </c>
      <c r="N73" s="6">
        <v>0</v>
      </c>
      <c r="O73" s="6">
        <v>1</v>
      </c>
      <c r="P73" s="6">
        <v>0</v>
      </c>
      <c r="Q73" s="6">
        <v>0</v>
      </c>
      <c r="R73" s="6">
        <v>1</v>
      </c>
      <c r="S73" s="6">
        <v>0</v>
      </c>
      <c r="T73" s="6">
        <v>1</v>
      </c>
      <c r="U73" s="6">
        <v>15</v>
      </c>
      <c r="V73" s="8">
        <v>15</v>
      </c>
      <c r="W73" s="8">
        <v>1</v>
      </c>
      <c r="X73" s="8">
        <v>1</v>
      </c>
    </row>
    <row r="74" spans="1:24" ht="13.5">
      <c r="A74" s="7">
        <v>3.14</v>
      </c>
      <c r="B74" s="6">
        <v>19</v>
      </c>
      <c r="C74" s="6">
        <v>1</v>
      </c>
      <c r="D74" s="6">
        <v>2</v>
      </c>
      <c r="E74" s="6">
        <v>4</v>
      </c>
      <c r="F74" s="6">
        <v>160</v>
      </c>
      <c r="G74" s="6">
        <v>160</v>
      </c>
      <c r="H74" s="6">
        <v>155</v>
      </c>
      <c r="I74" s="6">
        <f t="shared" si="2"/>
        <v>157.5</v>
      </c>
      <c r="J74" s="6">
        <f t="shared" si="3"/>
        <v>0.015873015873015872</v>
      </c>
      <c r="K74" s="6">
        <v>2</v>
      </c>
      <c r="L74" s="6">
        <v>2</v>
      </c>
      <c r="M74" s="6">
        <v>1</v>
      </c>
      <c r="N74" s="6">
        <v>0</v>
      </c>
      <c r="O74" s="6">
        <v>1</v>
      </c>
      <c r="P74" s="6">
        <v>1</v>
      </c>
      <c r="Q74" s="6">
        <v>0</v>
      </c>
      <c r="R74" s="6">
        <v>1</v>
      </c>
      <c r="S74" s="6">
        <v>15</v>
      </c>
      <c r="T74" s="6">
        <v>2</v>
      </c>
      <c r="U74" s="6">
        <v>30</v>
      </c>
      <c r="V74" s="8">
        <v>16</v>
      </c>
      <c r="W74" s="8">
        <v>1</v>
      </c>
      <c r="X74" s="8">
        <v>1</v>
      </c>
    </row>
    <row r="75" spans="1:24" ht="13.5">
      <c r="A75" s="7">
        <v>3.15</v>
      </c>
      <c r="B75" s="8">
        <v>20</v>
      </c>
      <c r="C75" s="8">
        <v>1</v>
      </c>
      <c r="D75" s="8">
        <v>2</v>
      </c>
      <c r="E75" s="8">
        <v>3</v>
      </c>
      <c r="F75" s="8">
        <v>170</v>
      </c>
      <c r="G75" s="8">
        <v>168</v>
      </c>
      <c r="H75" s="8">
        <v>158</v>
      </c>
      <c r="I75" s="6">
        <f t="shared" si="2"/>
        <v>163</v>
      </c>
      <c r="J75" s="6">
        <f t="shared" si="3"/>
        <v>0.04294478527607362</v>
      </c>
      <c r="K75" s="8">
        <v>3</v>
      </c>
      <c r="L75" s="8">
        <v>2</v>
      </c>
      <c r="M75" s="8">
        <v>1</v>
      </c>
      <c r="N75" s="8">
        <v>0</v>
      </c>
      <c r="O75" s="8">
        <v>0</v>
      </c>
      <c r="P75" s="8">
        <v>0</v>
      </c>
      <c r="Q75" s="8">
        <v>0</v>
      </c>
      <c r="R75" s="8">
        <v>1</v>
      </c>
      <c r="S75" s="8">
        <v>3</v>
      </c>
      <c r="T75" s="8">
        <v>2</v>
      </c>
      <c r="U75" s="8">
        <v>15</v>
      </c>
      <c r="V75" s="8">
        <v>13</v>
      </c>
      <c r="W75" s="8">
        <v>0</v>
      </c>
      <c r="X75" s="8">
        <v>0</v>
      </c>
    </row>
    <row r="76" spans="1:24" ht="13.5">
      <c r="A76" s="7">
        <v>3.16</v>
      </c>
      <c r="B76" s="6">
        <v>21</v>
      </c>
      <c r="C76" s="6">
        <v>1</v>
      </c>
      <c r="D76" s="6">
        <v>2</v>
      </c>
      <c r="E76" s="6">
        <v>3</v>
      </c>
      <c r="F76" s="6">
        <v>178</v>
      </c>
      <c r="G76" s="6">
        <v>176</v>
      </c>
      <c r="H76" s="6">
        <v>162</v>
      </c>
      <c r="I76" s="6">
        <f t="shared" si="2"/>
        <v>169</v>
      </c>
      <c r="J76" s="6">
        <f t="shared" si="3"/>
        <v>0.05325443786982249</v>
      </c>
      <c r="K76" s="6">
        <v>4</v>
      </c>
      <c r="L76" s="6">
        <v>2</v>
      </c>
      <c r="M76" s="6">
        <v>1</v>
      </c>
      <c r="N76" s="6">
        <v>1</v>
      </c>
      <c r="O76" s="6">
        <v>1</v>
      </c>
      <c r="P76" s="6">
        <v>0</v>
      </c>
      <c r="Q76" s="6">
        <v>0</v>
      </c>
      <c r="R76" s="6">
        <v>1</v>
      </c>
      <c r="S76" s="6">
        <v>6</v>
      </c>
      <c r="T76" s="6">
        <v>3</v>
      </c>
      <c r="U76" s="6">
        <v>15</v>
      </c>
      <c r="V76" s="8">
        <v>14</v>
      </c>
      <c r="W76" s="8">
        <v>1</v>
      </c>
      <c r="X76" s="8">
        <v>0</v>
      </c>
    </row>
    <row r="77" spans="1:24" ht="13.5">
      <c r="A77" s="7">
        <v>3.17</v>
      </c>
      <c r="B77" s="6">
        <v>19</v>
      </c>
      <c r="C77" s="6">
        <v>1</v>
      </c>
      <c r="D77" s="6">
        <v>2</v>
      </c>
      <c r="E77" s="6">
        <v>3</v>
      </c>
      <c r="F77" s="6">
        <v>168</v>
      </c>
      <c r="G77" s="6">
        <v>168</v>
      </c>
      <c r="H77" s="6">
        <v>162</v>
      </c>
      <c r="I77" s="6">
        <f t="shared" si="2"/>
        <v>165</v>
      </c>
      <c r="J77" s="6">
        <f t="shared" si="3"/>
        <v>0.01818181818181818</v>
      </c>
      <c r="K77" s="6">
        <v>2</v>
      </c>
      <c r="L77" s="6">
        <v>2</v>
      </c>
      <c r="M77" s="6">
        <v>0</v>
      </c>
      <c r="N77" s="6">
        <v>1</v>
      </c>
      <c r="O77" s="6">
        <v>0</v>
      </c>
      <c r="P77" s="6">
        <v>0</v>
      </c>
      <c r="Q77" s="6">
        <v>0</v>
      </c>
      <c r="R77" s="6">
        <v>1</v>
      </c>
      <c r="S77" s="6">
        <v>0</v>
      </c>
      <c r="T77" s="6">
        <v>3</v>
      </c>
      <c r="U77" s="6">
        <v>30</v>
      </c>
      <c r="V77" s="8">
        <v>13</v>
      </c>
      <c r="W77" s="8">
        <v>0</v>
      </c>
      <c r="X77" s="8">
        <v>0</v>
      </c>
    </row>
    <row r="78" spans="1:24" ht="13.5">
      <c r="A78" s="7">
        <v>3.18</v>
      </c>
      <c r="B78" s="8">
        <v>21</v>
      </c>
      <c r="C78" s="8">
        <v>1</v>
      </c>
      <c r="D78" s="8">
        <v>2</v>
      </c>
      <c r="E78" s="8">
        <v>3</v>
      </c>
      <c r="F78" s="8">
        <v>165</v>
      </c>
      <c r="G78" s="8">
        <v>158</v>
      </c>
      <c r="H78" s="8">
        <v>149</v>
      </c>
      <c r="I78" s="6">
        <f t="shared" si="2"/>
        <v>153.5</v>
      </c>
      <c r="J78" s="6">
        <f t="shared" si="3"/>
        <v>0.0749185667752443</v>
      </c>
      <c r="K78" s="8">
        <v>3</v>
      </c>
      <c r="L78" s="8">
        <v>2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1</v>
      </c>
      <c r="S78" s="8">
        <v>15</v>
      </c>
      <c r="T78" s="8">
        <v>0.5</v>
      </c>
      <c r="U78" s="8">
        <v>5</v>
      </c>
      <c r="V78" s="8">
        <v>13</v>
      </c>
      <c r="W78" s="8">
        <v>0</v>
      </c>
      <c r="X78" s="8">
        <v>0</v>
      </c>
    </row>
    <row r="79" spans="1:24" ht="13.5">
      <c r="A79" s="7">
        <v>3.19</v>
      </c>
      <c r="B79" s="6">
        <v>20</v>
      </c>
      <c r="C79" s="6">
        <v>1</v>
      </c>
      <c r="D79" s="6">
        <v>2</v>
      </c>
      <c r="E79" s="6">
        <v>3</v>
      </c>
      <c r="F79" s="6">
        <v>167</v>
      </c>
      <c r="G79" s="6">
        <v>160</v>
      </c>
      <c r="H79" s="6">
        <v>156</v>
      </c>
      <c r="I79" s="6">
        <f t="shared" si="2"/>
        <v>158</v>
      </c>
      <c r="J79" s="6">
        <f t="shared" si="3"/>
        <v>0.056962025316455694</v>
      </c>
      <c r="K79" s="6">
        <v>3</v>
      </c>
      <c r="L79" s="6">
        <v>2</v>
      </c>
      <c r="M79" s="6">
        <v>1</v>
      </c>
      <c r="N79" s="6">
        <v>1</v>
      </c>
      <c r="O79" s="6">
        <v>0</v>
      </c>
      <c r="P79" s="6">
        <v>0</v>
      </c>
      <c r="Q79" s="6">
        <v>0</v>
      </c>
      <c r="R79" s="6">
        <v>1</v>
      </c>
      <c r="S79" s="6">
        <v>0</v>
      </c>
      <c r="T79" s="6">
        <v>5</v>
      </c>
      <c r="U79" s="6">
        <v>60</v>
      </c>
      <c r="V79" s="8">
        <v>13</v>
      </c>
      <c r="W79" s="8">
        <v>0</v>
      </c>
      <c r="X79" s="8">
        <v>4</v>
      </c>
    </row>
    <row r="80" spans="1:24" ht="13.5">
      <c r="A80" s="7">
        <v>3.2</v>
      </c>
      <c r="B80" s="8">
        <v>20</v>
      </c>
      <c r="C80" s="8">
        <v>2</v>
      </c>
      <c r="D80" s="8">
        <v>2</v>
      </c>
      <c r="E80" s="8">
        <v>3</v>
      </c>
      <c r="F80" s="8">
        <v>145</v>
      </c>
      <c r="G80" s="8">
        <v>165</v>
      </c>
      <c r="H80" s="8">
        <v>152</v>
      </c>
      <c r="I80" s="6">
        <f t="shared" si="2"/>
        <v>158.5</v>
      </c>
      <c r="J80" s="6">
        <f t="shared" si="3"/>
        <v>-0.08517350157728706</v>
      </c>
      <c r="K80" s="8">
        <v>1</v>
      </c>
      <c r="L80" s="8">
        <v>2</v>
      </c>
      <c r="M80" s="8">
        <v>0</v>
      </c>
      <c r="N80" s="8">
        <v>0</v>
      </c>
      <c r="O80" s="8">
        <v>1</v>
      </c>
      <c r="P80" s="8">
        <v>1</v>
      </c>
      <c r="Q80" s="8">
        <v>0</v>
      </c>
      <c r="R80" s="8">
        <v>1</v>
      </c>
      <c r="S80" s="8">
        <v>20</v>
      </c>
      <c r="T80" s="8">
        <v>1</v>
      </c>
      <c r="U80" s="8">
        <v>30</v>
      </c>
      <c r="V80" s="8">
        <v>14</v>
      </c>
      <c r="W80" s="8">
        <v>0</v>
      </c>
      <c r="X80" s="8">
        <v>0</v>
      </c>
    </row>
    <row r="81" spans="1:24" ht="13.5">
      <c r="A81" s="7">
        <v>3.21</v>
      </c>
      <c r="B81" s="6">
        <v>21</v>
      </c>
      <c r="C81" s="6">
        <v>2</v>
      </c>
      <c r="D81" s="6">
        <v>2</v>
      </c>
      <c r="E81" s="6">
        <v>3</v>
      </c>
      <c r="F81" s="6">
        <v>153</v>
      </c>
      <c r="G81" s="6">
        <v>170</v>
      </c>
      <c r="H81" s="6">
        <v>153</v>
      </c>
      <c r="I81" s="6">
        <f t="shared" si="2"/>
        <v>161.5</v>
      </c>
      <c r="J81" s="6">
        <f t="shared" si="3"/>
        <v>-0.05263157894736842</v>
      </c>
      <c r="K81" s="6">
        <v>1</v>
      </c>
      <c r="L81" s="6">
        <v>2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1</v>
      </c>
      <c r="S81" s="6">
        <v>19</v>
      </c>
      <c r="T81" s="6">
        <v>1</v>
      </c>
      <c r="U81" s="6">
        <v>80</v>
      </c>
      <c r="V81" s="8">
        <v>15</v>
      </c>
      <c r="W81" s="8">
        <v>0</v>
      </c>
      <c r="X81" s="8">
        <v>0</v>
      </c>
    </row>
    <row r="82" spans="1:24" ht="13.5">
      <c r="A82" s="7">
        <v>3.22</v>
      </c>
      <c r="B82" s="6">
        <v>19</v>
      </c>
      <c r="C82" s="6">
        <v>2</v>
      </c>
      <c r="D82" s="6">
        <v>2</v>
      </c>
      <c r="E82" s="6">
        <v>2</v>
      </c>
      <c r="F82" s="6">
        <v>152</v>
      </c>
      <c r="G82" s="6">
        <v>175</v>
      </c>
      <c r="H82" s="6">
        <v>154</v>
      </c>
      <c r="I82" s="6">
        <f t="shared" si="2"/>
        <v>164.5</v>
      </c>
      <c r="J82" s="6">
        <f t="shared" si="3"/>
        <v>-0.07598784194528875</v>
      </c>
      <c r="K82" s="6">
        <v>2</v>
      </c>
      <c r="L82" s="6">
        <v>2</v>
      </c>
      <c r="M82" s="6">
        <v>0</v>
      </c>
      <c r="N82" s="6">
        <v>0</v>
      </c>
      <c r="O82" s="6">
        <v>1</v>
      </c>
      <c r="P82" s="6">
        <v>1</v>
      </c>
      <c r="Q82" s="6">
        <v>0</v>
      </c>
      <c r="R82" s="6">
        <v>1</v>
      </c>
      <c r="S82" s="6">
        <v>0</v>
      </c>
      <c r="T82" s="6">
        <v>2</v>
      </c>
      <c r="U82" s="6">
        <v>10</v>
      </c>
      <c r="V82" s="8">
        <v>15</v>
      </c>
      <c r="W82" s="8">
        <v>0</v>
      </c>
      <c r="X82" s="8">
        <v>0</v>
      </c>
    </row>
    <row r="83" spans="1:24" ht="13.5">
      <c r="A83" s="7">
        <v>3.23</v>
      </c>
      <c r="B83" s="8">
        <v>19</v>
      </c>
      <c r="C83" s="8">
        <v>2</v>
      </c>
      <c r="D83" s="8">
        <v>2</v>
      </c>
      <c r="F83" s="8">
        <v>173</v>
      </c>
      <c r="G83" s="8">
        <v>170</v>
      </c>
      <c r="H83" s="8">
        <v>155</v>
      </c>
      <c r="I83" s="6">
        <f t="shared" si="2"/>
        <v>162.5</v>
      </c>
      <c r="J83" s="6">
        <f t="shared" si="3"/>
        <v>0.06461538461538462</v>
      </c>
      <c r="K83" s="8">
        <v>1</v>
      </c>
      <c r="L83" s="8">
        <v>2</v>
      </c>
      <c r="M83" s="8">
        <v>1</v>
      </c>
      <c r="N83" s="8">
        <v>1</v>
      </c>
      <c r="O83" s="8">
        <v>1</v>
      </c>
      <c r="P83" s="8">
        <v>1</v>
      </c>
      <c r="Q83" s="8">
        <v>0</v>
      </c>
      <c r="R83" s="8">
        <v>1</v>
      </c>
      <c r="S83" s="8">
        <v>24</v>
      </c>
      <c r="T83" s="8">
        <v>2</v>
      </c>
      <c r="U83" s="8">
        <v>2</v>
      </c>
      <c r="V83" s="8">
        <v>20</v>
      </c>
      <c r="W83" s="8">
        <v>0</v>
      </c>
      <c r="X83" s="8">
        <v>0</v>
      </c>
    </row>
    <row r="84" spans="1:24" ht="13.5">
      <c r="A84" s="7">
        <v>3.24</v>
      </c>
      <c r="B84" s="6">
        <v>19</v>
      </c>
      <c r="C84" s="6">
        <v>1</v>
      </c>
      <c r="D84" s="6">
        <v>2</v>
      </c>
      <c r="E84" s="6">
        <v>2</v>
      </c>
      <c r="F84" s="6">
        <v>168</v>
      </c>
      <c r="G84" s="6">
        <v>167</v>
      </c>
      <c r="H84" s="6">
        <v>156</v>
      </c>
      <c r="I84" s="6">
        <f t="shared" si="2"/>
        <v>161.5</v>
      </c>
      <c r="J84" s="6">
        <f t="shared" si="3"/>
        <v>0.04024767801857585</v>
      </c>
      <c r="K84" s="6">
        <v>2</v>
      </c>
      <c r="L84" s="6">
        <v>4</v>
      </c>
      <c r="M84" s="6">
        <v>0</v>
      </c>
      <c r="N84" s="6">
        <v>1</v>
      </c>
      <c r="O84" s="6">
        <v>0</v>
      </c>
      <c r="P84" s="6">
        <v>0</v>
      </c>
      <c r="Q84" s="6">
        <v>0</v>
      </c>
      <c r="R84" s="6">
        <v>1</v>
      </c>
      <c r="S84" s="6">
        <v>18</v>
      </c>
      <c r="T84" s="6">
        <v>2</v>
      </c>
      <c r="U84" s="6">
        <v>15</v>
      </c>
      <c r="V84" s="8">
        <v>15</v>
      </c>
      <c r="W84" s="8">
        <v>1</v>
      </c>
      <c r="X84" s="8">
        <v>0</v>
      </c>
    </row>
    <row r="85" spans="1:24" ht="13.5">
      <c r="A85" s="7">
        <v>3.25000000000001</v>
      </c>
      <c r="B85" s="6">
        <v>19</v>
      </c>
      <c r="C85" s="6">
        <v>1</v>
      </c>
      <c r="D85" s="6">
        <v>2</v>
      </c>
      <c r="E85" s="6">
        <v>2</v>
      </c>
      <c r="F85" s="6">
        <v>163</v>
      </c>
      <c r="G85" s="6">
        <v>163</v>
      </c>
      <c r="H85" s="6">
        <v>153</v>
      </c>
      <c r="I85" s="6">
        <f t="shared" si="2"/>
        <v>158</v>
      </c>
      <c r="J85" s="6">
        <f t="shared" si="3"/>
        <v>0.03164556962025317</v>
      </c>
      <c r="K85" s="6">
        <v>3</v>
      </c>
      <c r="L85" s="6">
        <v>2</v>
      </c>
      <c r="M85" s="6">
        <v>0</v>
      </c>
      <c r="N85" s="6">
        <v>1</v>
      </c>
      <c r="O85" s="6">
        <v>1</v>
      </c>
      <c r="P85" s="6">
        <v>0</v>
      </c>
      <c r="Q85" s="6">
        <v>0</v>
      </c>
      <c r="R85" s="6">
        <v>1</v>
      </c>
      <c r="S85" s="6">
        <v>17</v>
      </c>
      <c r="T85" s="6">
        <v>0.2</v>
      </c>
      <c r="U85" s="6">
        <v>90</v>
      </c>
      <c r="V85" s="8">
        <v>15</v>
      </c>
      <c r="W85" s="8">
        <v>0</v>
      </c>
      <c r="X85" s="8">
        <v>1</v>
      </c>
    </row>
    <row r="86" spans="1:24" ht="13.5">
      <c r="A86" s="7">
        <v>3.26000000000001</v>
      </c>
      <c r="B86" s="6"/>
      <c r="C86" s="6"/>
      <c r="D86" s="6"/>
      <c r="E86" s="6"/>
      <c r="F86" s="6"/>
      <c r="G86" s="6"/>
      <c r="H86" s="6"/>
      <c r="I86" s="6" t="e">
        <f t="shared" si="2"/>
        <v>#DIV/0!</v>
      </c>
      <c r="J86" s="6" t="e">
        <f t="shared" si="3"/>
        <v>#DIV/0!</v>
      </c>
      <c r="K86" s="6">
        <v>2</v>
      </c>
      <c r="L86" s="6">
        <v>2</v>
      </c>
      <c r="M86" s="6">
        <v>1</v>
      </c>
      <c r="N86" s="6">
        <v>1</v>
      </c>
      <c r="O86" s="6">
        <v>0</v>
      </c>
      <c r="P86" s="6">
        <v>0</v>
      </c>
      <c r="Q86" s="6">
        <v>0</v>
      </c>
      <c r="R86" s="6">
        <v>1</v>
      </c>
      <c r="S86" s="6">
        <v>30</v>
      </c>
      <c r="T86" s="6">
        <v>0</v>
      </c>
      <c r="U86" s="6">
        <v>10</v>
      </c>
      <c r="V86" s="8">
        <v>15</v>
      </c>
      <c r="W86" s="8">
        <v>0</v>
      </c>
      <c r="X86" s="8">
        <v>1</v>
      </c>
    </row>
    <row r="87" spans="1:24" ht="13.5">
      <c r="A87" s="7">
        <v>3.27000000000001</v>
      </c>
      <c r="B87" s="8">
        <v>20</v>
      </c>
      <c r="C87" s="8">
        <v>2</v>
      </c>
      <c r="D87" s="8">
        <v>2</v>
      </c>
      <c r="E87" s="8">
        <v>1</v>
      </c>
      <c r="F87" s="8">
        <v>147</v>
      </c>
      <c r="G87" s="8">
        <v>168</v>
      </c>
      <c r="H87" s="8">
        <v>153</v>
      </c>
      <c r="I87" s="6">
        <f t="shared" si="2"/>
        <v>160.5</v>
      </c>
      <c r="J87" s="6">
        <f t="shared" si="3"/>
        <v>-0.08411214953271028</v>
      </c>
      <c r="K87" s="8">
        <v>3</v>
      </c>
      <c r="L87" s="8">
        <v>2</v>
      </c>
      <c r="M87" s="8">
        <v>1</v>
      </c>
      <c r="N87" s="8">
        <v>1</v>
      </c>
      <c r="O87" s="8">
        <v>1</v>
      </c>
      <c r="P87" s="8">
        <v>1</v>
      </c>
      <c r="Q87" s="8">
        <v>0</v>
      </c>
      <c r="R87" s="8">
        <v>1</v>
      </c>
      <c r="S87" s="8">
        <v>15</v>
      </c>
      <c r="T87" s="8">
        <v>1</v>
      </c>
      <c r="U87" s="8">
        <v>90</v>
      </c>
      <c r="V87" s="8">
        <v>15</v>
      </c>
      <c r="W87" s="8">
        <v>0</v>
      </c>
      <c r="X87" s="8">
        <v>1</v>
      </c>
    </row>
    <row r="88" spans="1:24" ht="13.5">
      <c r="A88" s="7">
        <v>3.28000000000001</v>
      </c>
      <c r="B88" s="8">
        <v>19</v>
      </c>
      <c r="C88" s="8">
        <v>2</v>
      </c>
      <c r="D88" s="8">
        <v>2</v>
      </c>
      <c r="E88" s="8">
        <v>1</v>
      </c>
      <c r="F88" s="8">
        <v>157</v>
      </c>
      <c r="H88" s="8">
        <v>158</v>
      </c>
      <c r="I88" s="6">
        <f t="shared" si="2"/>
        <v>158</v>
      </c>
      <c r="J88" s="6">
        <f t="shared" si="3"/>
        <v>-0.006329113924050633</v>
      </c>
      <c r="K88" s="8">
        <v>3</v>
      </c>
      <c r="L88" s="8">
        <v>1</v>
      </c>
      <c r="M88" s="8">
        <v>0</v>
      </c>
      <c r="N88" s="8">
        <v>1</v>
      </c>
      <c r="O88" s="8">
        <v>0</v>
      </c>
      <c r="P88" s="8">
        <v>0</v>
      </c>
      <c r="Q88" s="8">
        <v>0</v>
      </c>
      <c r="R88" s="8">
        <v>1</v>
      </c>
      <c r="S88" s="8">
        <v>15</v>
      </c>
      <c r="T88" s="8">
        <v>5</v>
      </c>
      <c r="U88" s="8">
        <v>50</v>
      </c>
      <c r="V88" s="8">
        <v>14</v>
      </c>
      <c r="W88" s="8">
        <v>0</v>
      </c>
      <c r="X88" s="8">
        <v>0</v>
      </c>
    </row>
    <row r="89" spans="1:24" ht="13.5">
      <c r="A89" s="7">
        <v>3.29000000000001</v>
      </c>
      <c r="B89" s="6">
        <v>23</v>
      </c>
      <c r="C89" s="6">
        <v>2</v>
      </c>
      <c r="D89" s="6">
        <v>1</v>
      </c>
      <c r="E89" s="6">
        <v>10</v>
      </c>
      <c r="F89" s="6">
        <v>157</v>
      </c>
      <c r="G89" s="6">
        <v>173</v>
      </c>
      <c r="H89" s="6">
        <v>160</v>
      </c>
      <c r="I89" s="6">
        <f t="shared" si="2"/>
        <v>166.5</v>
      </c>
      <c r="J89" s="6">
        <f t="shared" si="3"/>
        <v>-0.057057057057057055</v>
      </c>
      <c r="K89" s="6">
        <v>1</v>
      </c>
      <c r="L89" s="6">
        <v>4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1</v>
      </c>
      <c r="S89" s="6">
        <v>6</v>
      </c>
      <c r="T89" s="6">
        <v>1</v>
      </c>
      <c r="U89" s="6">
        <v>30</v>
      </c>
      <c r="V89" s="8">
        <v>13</v>
      </c>
      <c r="W89" s="8">
        <v>0</v>
      </c>
      <c r="X89" s="8">
        <v>0</v>
      </c>
    </row>
    <row r="90" spans="1:24" ht="13.5">
      <c r="A90" s="7">
        <v>3.30000000000001</v>
      </c>
      <c r="B90" s="6">
        <v>19</v>
      </c>
      <c r="C90" s="6">
        <v>1</v>
      </c>
      <c r="D90" s="6">
        <v>1</v>
      </c>
      <c r="E90" s="6">
        <v>10</v>
      </c>
      <c r="F90" s="6">
        <v>176</v>
      </c>
      <c r="G90" s="6">
        <v>165</v>
      </c>
      <c r="H90" s="6">
        <v>160</v>
      </c>
      <c r="I90" s="6">
        <f t="shared" si="2"/>
        <v>162.5</v>
      </c>
      <c r="J90" s="6">
        <f t="shared" si="3"/>
        <v>0.08307692307692308</v>
      </c>
      <c r="K90" s="6">
        <v>4</v>
      </c>
      <c r="L90" s="6">
        <v>3</v>
      </c>
      <c r="M90" s="6">
        <v>0</v>
      </c>
      <c r="N90" s="6">
        <v>1</v>
      </c>
      <c r="O90" s="6">
        <v>0</v>
      </c>
      <c r="P90" s="6">
        <v>0</v>
      </c>
      <c r="Q90" s="6">
        <v>0</v>
      </c>
      <c r="R90" s="6">
        <v>1</v>
      </c>
      <c r="S90" s="6">
        <v>0</v>
      </c>
      <c r="T90" s="6">
        <v>6</v>
      </c>
      <c r="U90" s="6">
        <v>15</v>
      </c>
      <c r="V90" s="8">
        <v>14</v>
      </c>
      <c r="W90" s="8">
        <v>1</v>
      </c>
      <c r="X90" s="8">
        <v>0</v>
      </c>
    </row>
    <row r="91" spans="1:24" ht="13.5">
      <c r="A91" s="7">
        <v>3.31000000000001</v>
      </c>
      <c r="B91" s="8">
        <v>19</v>
      </c>
      <c r="C91" s="8">
        <v>1</v>
      </c>
      <c r="D91" s="8">
        <v>1</v>
      </c>
      <c r="E91" s="8">
        <v>10</v>
      </c>
      <c r="F91" s="8">
        <v>170</v>
      </c>
      <c r="G91" s="8">
        <v>173</v>
      </c>
      <c r="H91" s="8">
        <v>160</v>
      </c>
      <c r="I91" s="6">
        <f t="shared" si="2"/>
        <v>166.5</v>
      </c>
      <c r="J91" s="6">
        <f t="shared" si="3"/>
        <v>0.021021021021021023</v>
      </c>
      <c r="K91" s="8">
        <v>3</v>
      </c>
      <c r="L91" s="8">
        <v>2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1</v>
      </c>
      <c r="S91" s="8">
        <v>16</v>
      </c>
      <c r="T91" s="8">
        <v>1</v>
      </c>
      <c r="U91" s="8">
        <v>100</v>
      </c>
      <c r="V91" s="8">
        <v>15</v>
      </c>
      <c r="W91" s="8">
        <v>0</v>
      </c>
      <c r="X91" s="8">
        <v>0</v>
      </c>
    </row>
    <row r="92" spans="1:24" ht="13.5">
      <c r="A92" s="7">
        <v>3.32000000000001</v>
      </c>
      <c r="B92" s="6">
        <v>28</v>
      </c>
      <c r="C92" s="6">
        <v>2</v>
      </c>
      <c r="D92" s="6">
        <v>1</v>
      </c>
      <c r="E92" s="6">
        <v>9</v>
      </c>
      <c r="F92" s="6">
        <v>159</v>
      </c>
      <c r="G92" s="6">
        <v>172</v>
      </c>
      <c r="H92" s="6">
        <v>165</v>
      </c>
      <c r="I92" s="6">
        <f t="shared" si="2"/>
        <v>168.5</v>
      </c>
      <c r="J92" s="6">
        <f t="shared" si="3"/>
        <v>-0.05637982195845697</v>
      </c>
      <c r="K92" s="6">
        <v>1</v>
      </c>
      <c r="L92" s="6">
        <v>1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1</v>
      </c>
      <c r="S92" s="6">
        <v>30</v>
      </c>
      <c r="T92" s="6">
        <v>1</v>
      </c>
      <c r="U92" s="6">
        <v>3</v>
      </c>
      <c r="V92" s="8">
        <v>12</v>
      </c>
      <c r="W92" s="8">
        <v>1</v>
      </c>
      <c r="X92" s="8">
        <v>1</v>
      </c>
    </row>
    <row r="93" spans="1:24" ht="13.5">
      <c r="A93" s="7">
        <v>3.33000000000001</v>
      </c>
      <c r="B93" s="6">
        <v>19</v>
      </c>
      <c r="C93" s="6">
        <v>1</v>
      </c>
      <c r="D93" s="6">
        <v>1</v>
      </c>
      <c r="E93" s="6">
        <v>9</v>
      </c>
      <c r="F93" s="6">
        <v>172</v>
      </c>
      <c r="G93" s="6">
        <v>179</v>
      </c>
      <c r="H93" s="6">
        <v>150</v>
      </c>
      <c r="I93" s="6">
        <f t="shared" si="2"/>
        <v>164.5</v>
      </c>
      <c r="J93" s="6">
        <f t="shared" si="3"/>
        <v>0.04559270516717325</v>
      </c>
      <c r="K93" s="6">
        <v>1</v>
      </c>
      <c r="L93" s="6">
        <v>2</v>
      </c>
      <c r="M93" s="6">
        <v>1</v>
      </c>
      <c r="N93" s="6">
        <v>1</v>
      </c>
      <c r="O93" s="6">
        <v>0</v>
      </c>
      <c r="P93" s="6">
        <v>0</v>
      </c>
      <c r="Q93" s="6">
        <v>0</v>
      </c>
      <c r="R93" s="6">
        <v>1</v>
      </c>
      <c r="S93" s="6">
        <v>16</v>
      </c>
      <c r="T93" s="6">
        <v>2</v>
      </c>
      <c r="U93" s="6">
        <v>90</v>
      </c>
      <c r="V93" s="8">
        <v>15</v>
      </c>
      <c r="W93" s="8">
        <v>1</v>
      </c>
      <c r="X93" s="8">
        <v>0</v>
      </c>
    </row>
    <row r="94" spans="1:24" ht="13.5">
      <c r="A94" s="7">
        <v>3.34000000000001</v>
      </c>
      <c r="B94" s="6">
        <v>19</v>
      </c>
      <c r="C94" s="6">
        <v>1</v>
      </c>
      <c r="D94" s="6">
        <v>1</v>
      </c>
      <c r="E94" s="6">
        <v>9</v>
      </c>
      <c r="F94" s="6">
        <v>172</v>
      </c>
      <c r="G94" s="6">
        <v>160</v>
      </c>
      <c r="H94" s="6">
        <v>155</v>
      </c>
      <c r="I94" s="6">
        <f t="shared" si="2"/>
        <v>157.5</v>
      </c>
      <c r="J94" s="6">
        <f t="shared" si="3"/>
        <v>0.09206349206349207</v>
      </c>
      <c r="K94" s="6">
        <v>1</v>
      </c>
      <c r="L94" s="6">
        <v>2</v>
      </c>
      <c r="M94" s="6">
        <v>0</v>
      </c>
      <c r="N94" s="6">
        <v>1</v>
      </c>
      <c r="O94" s="6">
        <v>0</v>
      </c>
      <c r="P94" s="6">
        <v>0</v>
      </c>
      <c r="Q94" s="6">
        <v>1</v>
      </c>
      <c r="R94" s="6">
        <v>1</v>
      </c>
      <c r="S94" s="6">
        <v>0</v>
      </c>
      <c r="T94" s="6">
        <v>1</v>
      </c>
      <c r="U94" s="6">
        <v>150</v>
      </c>
      <c r="V94" s="8">
        <v>15</v>
      </c>
      <c r="W94" s="8">
        <v>1</v>
      </c>
      <c r="X94" s="8">
        <v>0</v>
      </c>
    </row>
    <row r="95" spans="1:24" ht="13.5">
      <c r="A95" s="7">
        <v>3.35000000000001</v>
      </c>
      <c r="B95" s="6">
        <v>20</v>
      </c>
      <c r="C95" s="6">
        <v>1</v>
      </c>
      <c r="D95" s="6">
        <v>1</v>
      </c>
      <c r="E95" s="6">
        <v>8</v>
      </c>
      <c r="F95" s="6">
        <v>172</v>
      </c>
      <c r="G95" s="6">
        <v>163</v>
      </c>
      <c r="H95" s="6">
        <v>161</v>
      </c>
      <c r="I95" s="6">
        <f t="shared" si="2"/>
        <v>162</v>
      </c>
      <c r="J95" s="6">
        <f t="shared" si="3"/>
        <v>0.06172839506172839</v>
      </c>
      <c r="K95" s="6">
        <v>3</v>
      </c>
      <c r="L95" s="6">
        <v>2</v>
      </c>
      <c r="M95" s="6">
        <v>1</v>
      </c>
      <c r="N95" s="6">
        <v>1</v>
      </c>
      <c r="O95" s="6">
        <v>0</v>
      </c>
      <c r="P95" s="6">
        <v>0</v>
      </c>
      <c r="Q95" s="6">
        <v>0</v>
      </c>
      <c r="R95" s="6">
        <v>1</v>
      </c>
      <c r="S95" s="6">
        <v>0</v>
      </c>
      <c r="T95" s="6">
        <v>1</v>
      </c>
      <c r="U95" s="6">
        <v>20</v>
      </c>
      <c r="V95" s="8">
        <v>14</v>
      </c>
      <c r="W95" s="8">
        <v>0</v>
      </c>
      <c r="X95" s="8">
        <v>1</v>
      </c>
    </row>
    <row r="96" spans="1:24" ht="13.5">
      <c r="A96" s="7">
        <v>3.36000000000001</v>
      </c>
      <c r="B96" s="6"/>
      <c r="C96" s="6"/>
      <c r="D96" s="6"/>
      <c r="E96" s="6"/>
      <c r="F96" s="6"/>
      <c r="G96" s="6"/>
      <c r="H96" s="6">
        <v>155</v>
      </c>
      <c r="I96" s="6">
        <f t="shared" si="2"/>
        <v>155</v>
      </c>
      <c r="J96" s="6">
        <f t="shared" si="3"/>
        <v>-1</v>
      </c>
      <c r="K96" s="6">
        <v>2</v>
      </c>
      <c r="L96" s="6">
        <v>1</v>
      </c>
      <c r="M96" s="6">
        <v>0</v>
      </c>
      <c r="N96" s="6">
        <v>1</v>
      </c>
      <c r="O96" s="6">
        <v>0</v>
      </c>
      <c r="P96" s="6">
        <v>0</v>
      </c>
      <c r="Q96" s="6">
        <v>0</v>
      </c>
      <c r="R96" s="6">
        <v>1</v>
      </c>
      <c r="S96" s="6">
        <v>0</v>
      </c>
      <c r="T96" s="6">
        <v>4</v>
      </c>
      <c r="U96" s="6">
        <v>40</v>
      </c>
      <c r="V96" s="8">
        <v>13</v>
      </c>
      <c r="W96" s="8">
        <v>1</v>
      </c>
      <c r="X96" s="8">
        <v>0</v>
      </c>
    </row>
    <row r="97" spans="1:24" ht="13.5">
      <c r="A97" s="7">
        <v>3.39000000000001</v>
      </c>
      <c r="B97" s="6">
        <v>20</v>
      </c>
      <c r="C97" s="6">
        <v>1</v>
      </c>
      <c r="D97" s="6">
        <v>1</v>
      </c>
      <c r="E97" s="6">
        <v>6</v>
      </c>
      <c r="F97" s="6">
        <v>178</v>
      </c>
      <c r="G97" s="6">
        <v>175</v>
      </c>
      <c r="H97" s="6">
        <v>155</v>
      </c>
      <c r="I97" s="6">
        <f t="shared" si="2"/>
        <v>165</v>
      </c>
      <c r="J97" s="6">
        <f t="shared" si="3"/>
        <v>0.07878787878787878</v>
      </c>
      <c r="K97" s="6">
        <v>1</v>
      </c>
      <c r="L97" s="6">
        <v>2</v>
      </c>
      <c r="M97" s="6">
        <v>2</v>
      </c>
      <c r="N97" s="6">
        <v>1</v>
      </c>
      <c r="O97" s="6">
        <v>1</v>
      </c>
      <c r="P97" s="6">
        <v>0</v>
      </c>
      <c r="Q97" s="6">
        <v>0</v>
      </c>
      <c r="R97" s="6">
        <v>1</v>
      </c>
      <c r="S97" s="6">
        <v>11</v>
      </c>
      <c r="T97" s="6">
        <v>1.5</v>
      </c>
      <c r="U97" s="6">
        <v>45</v>
      </c>
      <c r="V97" s="8">
        <v>15</v>
      </c>
      <c r="W97" s="8">
        <v>0</v>
      </c>
      <c r="X97" s="8">
        <v>0</v>
      </c>
    </row>
    <row r="98" spans="1:24" ht="13.5">
      <c r="A98" s="7">
        <v>3.38000000000001</v>
      </c>
      <c r="B98" s="6"/>
      <c r="C98" s="6"/>
      <c r="D98" s="6"/>
      <c r="E98" s="6"/>
      <c r="F98" s="6"/>
      <c r="G98" s="6"/>
      <c r="H98" s="6">
        <v>155</v>
      </c>
      <c r="I98" s="6">
        <f t="shared" si="2"/>
        <v>155</v>
      </c>
      <c r="J98" s="6">
        <f t="shared" si="3"/>
        <v>-1</v>
      </c>
      <c r="K98" s="6">
        <v>2</v>
      </c>
      <c r="L98" s="6">
        <v>3</v>
      </c>
      <c r="M98" s="6">
        <v>0</v>
      </c>
      <c r="N98" s="6">
        <v>1</v>
      </c>
      <c r="O98" s="6">
        <v>1</v>
      </c>
      <c r="P98" s="6">
        <v>1</v>
      </c>
      <c r="Q98" s="6">
        <v>1</v>
      </c>
      <c r="R98" s="6">
        <v>1</v>
      </c>
      <c r="S98" s="6">
        <v>0</v>
      </c>
      <c r="T98" s="6">
        <v>1</v>
      </c>
      <c r="U98" s="6">
        <v>30</v>
      </c>
      <c r="V98" s="8">
        <v>13</v>
      </c>
      <c r="W98" s="8">
        <v>0</v>
      </c>
      <c r="X98" s="8">
        <v>1</v>
      </c>
    </row>
    <row r="99" spans="1:24" ht="13.5">
      <c r="A99" s="7">
        <v>4.38999999999999</v>
      </c>
      <c r="B99" s="6">
        <v>20</v>
      </c>
      <c r="C99" s="6">
        <v>1</v>
      </c>
      <c r="D99" s="6">
        <v>1</v>
      </c>
      <c r="E99" s="6">
        <v>6</v>
      </c>
      <c r="F99" s="6">
        <v>175</v>
      </c>
      <c r="G99" s="6">
        <v>175</v>
      </c>
      <c r="H99" s="6">
        <v>160</v>
      </c>
      <c r="I99" s="6">
        <f t="shared" si="2"/>
        <v>167.5</v>
      </c>
      <c r="J99" s="6">
        <f t="shared" si="3"/>
        <v>0.04477611940298507</v>
      </c>
      <c r="K99" s="6">
        <v>1</v>
      </c>
      <c r="L99" s="6">
        <v>3</v>
      </c>
      <c r="M99" s="6">
        <v>1</v>
      </c>
      <c r="N99" s="6">
        <v>1</v>
      </c>
      <c r="O99" s="6">
        <v>0</v>
      </c>
      <c r="P99" s="6">
        <v>0</v>
      </c>
      <c r="Q99" s="6">
        <v>0</v>
      </c>
      <c r="R99" s="6">
        <v>1</v>
      </c>
      <c r="S99" s="6">
        <v>20</v>
      </c>
      <c r="T99" s="6">
        <v>3</v>
      </c>
      <c r="U99" s="6">
        <v>40</v>
      </c>
      <c r="V99" s="8">
        <v>13</v>
      </c>
      <c r="W99" s="8">
        <v>0</v>
      </c>
      <c r="X99" s="8">
        <v>0</v>
      </c>
    </row>
    <row r="100" spans="1:24" ht="13.5">
      <c r="A100" s="7">
        <v>3.40000000000001</v>
      </c>
      <c r="B100" s="6">
        <v>20</v>
      </c>
      <c r="C100" s="6">
        <v>1</v>
      </c>
      <c r="D100" s="6">
        <v>1</v>
      </c>
      <c r="E100" s="6">
        <v>5</v>
      </c>
      <c r="F100" s="6">
        <v>180</v>
      </c>
      <c r="G100" s="6">
        <v>175</v>
      </c>
      <c r="H100" s="6">
        <v>165</v>
      </c>
      <c r="I100" s="6">
        <f t="shared" si="2"/>
        <v>170</v>
      </c>
      <c r="J100" s="6">
        <f t="shared" si="3"/>
        <v>0.058823529411764705</v>
      </c>
      <c r="K100" s="6">
        <v>2</v>
      </c>
      <c r="L100" s="6">
        <v>2</v>
      </c>
      <c r="M100" s="6">
        <v>1</v>
      </c>
      <c r="N100" s="6">
        <v>1</v>
      </c>
      <c r="O100" s="6">
        <v>0</v>
      </c>
      <c r="P100" s="6">
        <v>0</v>
      </c>
      <c r="Q100" s="6">
        <v>1</v>
      </c>
      <c r="R100" s="6">
        <v>1</v>
      </c>
      <c r="S100" s="6">
        <v>9</v>
      </c>
      <c r="T100" s="6">
        <v>3</v>
      </c>
      <c r="U100" s="6">
        <v>30</v>
      </c>
      <c r="V100" s="8">
        <v>13</v>
      </c>
      <c r="W100" s="8">
        <v>1</v>
      </c>
      <c r="X100" s="8">
        <v>3</v>
      </c>
    </row>
    <row r="101" spans="1:24" ht="13.5">
      <c r="A101" s="7">
        <v>3.41000000000001</v>
      </c>
      <c r="B101" s="6">
        <v>21</v>
      </c>
      <c r="C101" s="6">
        <v>1</v>
      </c>
      <c r="D101" s="6">
        <v>1</v>
      </c>
      <c r="E101" s="6">
        <v>5</v>
      </c>
      <c r="F101" s="6">
        <v>171</v>
      </c>
      <c r="G101" s="6">
        <v>182</v>
      </c>
      <c r="H101" s="6">
        <v>156</v>
      </c>
      <c r="I101" s="6">
        <f t="shared" si="2"/>
        <v>169</v>
      </c>
      <c r="J101" s="6">
        <f t="shared" si="3"/>
        <v>0.011834319526627219</v>
      </c>
      <c r="K101" s="6">
        <v>1</v>
      </c>
      <c r="L101" s="6">
        <v>2</v>
      </c>
      <c r="M101" s="6">
        <v>1</v>
      </c>
      <c r="N101" s="6">
        <v>1</v>
      </c>
      <c r="O101" s="6">
        <v>0</v>
      </c>
      <c r="P101" s="6">
        <v>1</v>
      </c>
      <c r="Q101" s="6">
        <v>0</v>
      </c>
      <c r="R101" s="6">
        <v>1</v>
      </c>
      <c r="S101" s="6">
        <v>0</v>
      </c>
      <c r="T101" s="6">
        <v>2</v>
      </c>
      <c r="U101" s="6">
        <v>1.5</v>
      </c>
      <c r="V101" s="8">
        <v>12</v>
      </c>
      <c r="W101" s="8">
        <v>1</v>
      </c>
      <c r="X101" s="8">
        <v>5</v>
      </c>
    </row>
    <row r="102" spans="1:24" ht="13.5">
      <c r="A102" s="7">
        <v>3.42000000000001</v>
      </c>
      <c r="B102" s="6">
        <v>19</v>
      </c>
      <c r="C102" s="6">
        <v>2</v>
      </c>
      <c r="D102" s="6">
        <v>1</v>
      </c>
      <c r="E102" s="6">
        <v>5</v>
      </c>
      <c r="F102" s="6">
        <v>165</v>
      </c>
      <c r="G102" s="6">
        <v>175</v>
      </c>
      <c r="H102" s="6">
        <v>160</v>
      </c>
      <c r="I102" s="6">
        <f t="shared" si="2"/>
        <v>167.5</v>
      </c>
      <c r="J102" s="6">
        <f t="shared" si="3"/>
        <v>-0.014925373134328358</v>
      </c>
      <c r="K102" s="6">
        <v>2</v>
      </c>
      <c r="L102" s="6">
        <v>2</v>
      </c>
      <c r="M102" s="6">
        <v>0</v>
      </c>
      <c r="N102" s="6">
        <v>0</v>
      </c>
      <c r="O102" s="6">
        <v>1</v>
      </c>
      <c r="P102" s="6">
        <v>1</v>
      </c>
      <c r="Q102" s="6">
        <v>0</v>
      </c>
      <c r="R102" s="6">
        <v>1</v>
      </c>
      <c r="S102" s="6">
        <v>8</v>
      </c>
      <c r="T102" s="6">
        <v>2</v>
      </c>
      <c r="U102" s="6">
        <v>45</v>
      </c>
      <c r="V102" s="8">
        <v>13</v>
      </c>
      <c r="W102" s="8">
        <v>0</v>
      </c>
      <c r="X102" s="8">
        <v>1</v>
      </c>
    </row>
    <row r="103" spans="1:24" ht="13.5">
      <c r="A103" s="7">
        <v>3.43000000000001</v>
      </c>
      <c r="B103" s="6">
        <v>20</v>
      </c>
      <c r="C103" s="6">
        <v>2</v>
      </c>
      <c r="D103" s="6">
        <v>1</v>
      </c>
      <c r="E103" s="6">
        <v>5</v>
      </c>
      <c r="F103" s="6">
        <v>160</v>
      </c>
      <c r="G103" s="6">
        <v>170</v>
      </c>
      <c r="H103" s="6">
        <v>152</v>
      </c>
      <c r="I103" s="6">
        <f t="shared" si="2"/>
        <v>161</v>
      </c>
      <c r="J103" s="6">
        <f t="shared" si="3"/>
        <v>-0.006211180124223602</v>
      </c>
      <c r="K103" s="6">
        <v>1</v>
      </c>
      <c r="L103" s="6">
        <v>1</v>
      </c>
      <c r="M103" s="6">
        <v>0</v>
      </c>
      <c r="N103" s="6">
        <v>1</v>
      </c>
      <c r="O103" s="6">
        <v>1</v>
      </c>
      <c r="P103" s="6">
        <v>0</v>
      </c>
      <c r="Q103" s="6">
        <v>0</v>
      </c>
      <c r="R103" s="6">
        <v>1</v>
      </c>
      <c r="S103" s="6">
        <v>15</v>
      </c>
      <c r="T103" s="6">
        <v>3</v>
      </c>
      <c r="U103" s="6">
        <v>100</v>
      </c>
      <c r="V103" s="8">
        <v>13</v>
      </c>
      <c r="W103" s="8">
        <v>1</v>
      </c>
      <c r="X103" s="8">
        <v>0</v>
      </c>
    </row>
    <row r="104" spans="1:24" ht="13.5">
      <c r="A104" s="7">
        <v>3.44000000000001</v>
      </c>
      <c r="B104" s="6"/>
      <c r="C104" s="6"/>
      <c r="D104" s="6"/>
      <c r="E104" s="6"/>
      <c r="F104" s="6"/>
      <c r="G104" s="6"/>
      <c r="H104" s="6">
        <v>167</v>
      </c>
      <c r="I104" s="6">
        <f t="shared" si="2"/>
        <v>167</v>
      </c>
      <c r="J104" s="6">
        <f t="shared" si="3"/>
        <v>-1</v>
      </c>
      <c r="K104" s="6">
        <v>2</v>
      </c>
      <c r="L104" s="6">
        <v>2</v>
      </c>
      <c r="M104" s="6">
        <v>1</v>
      </c>
      <c r="N104" s="6">
        <v>0</v>
      </c>
      <c r="O104" s="6">
        <v>1</v>
      </c>
      <c r="P104" s="6">
        <v>0</v>
      </c>
      <c r="Q104" s="6">
        <v>1</v>
      </c>
      <c r="R104" s="6">
        <v>1</v>
      </c>
      <c r="S104" s="6">
        <v>25</v>
      </c>
      <c r="T104" s="6">
        <v>3</v>
      </c>
      <c r="U104" s="6">
        <v>10</v>
      </c>
      <c r="V104" s="8">
        <v>14</v>
      </c>
      <c r="W104" s="8">
        <v>1</v>
      </c>
      <c r="X104" s="8">
        <v>0</v>
      </c>
    </row>
    <row r="105" spans="1:24" ht="13.5">
      <c r="A105" s="7">
        <v>3.45000000000001</v>
      </c>
      <c r="B105" s="6">
        <v>20</v>
      </c>
      <c r="C105" s="6">
        <v>1</v>
      </c>
      <c r="D105" s="6">
        <v>1</v>
      </c>
      <c r="E105" s="6">
        <v>5</v>
      </c>
      <c r="F105" s="6">
        <v>176</v>
      </c>
      <c r="G105" s="6">
        <v>172</v>
      </c>
      <c r="H105" s="6">
        <v>160</v>
      </c>
      <c r="I105" s="6">
        <f t="shared" si="2"/>
        <v>166</v>
      </c>
      <c r="J105" s="6">
        <f t="shared" si="3"/>
        <v>0.060240963855421686</v>
      </c>
      <c r="K105" s="6">
        <v>3</v>
      </c>
      <c r="L105" s="6">
        <v>2</v>
      </c>
      <c r="M105" s="6">
        <v>1</v>
      </c>
      <c r="N105" s="6">
        <v>1</v>
      </c>
      <c r="O105" s="6">
        <v>0</v>
      </c>
      <c r="P105" s="6">
        <v>0</v>
      </c>
      <c r="Q105" s="6">
        <v>0</v>
      </c>
      <c r="R105" s="6">
        <v>1</v>
      </c>
      <c r="S105" s="6">
        <v>22</v>
      </c>
      <c r="T105" s="6">
        <v>21</v>
      </c>
      <c r="U105" s="6">
        <v>20</v>
      </c>
      <c r="V105" s="8">
        <v>13</v>
      </c>
      <c r="W105" s="8">
        <v>1</v>
      </c>
      <c r="X105" s="8">
        <v>3</v>
      </c>
    </row>
    <row r="106" spans="1:24" ht="13.5">
      <c r="A106" s="7">
        <v>3.46000000000001</v>
      </c>
      <c r="B106" s="6">
        <v>19</v>
      </c>
      <c r="C106" s="6">
        <v>2</v>
      </c>
      <c r="D106" s="6">
        <v>1</v>
      </c>
      <c r="E106" s="6">
        <v>5</v>
      </c>
      <c r="F106" s="6">
        <v>159.7</v>
      </c>
      <c r="G106" s="6">
        <v>165</v>
      </c>
      <c r="H106" s="6">
        <v>160</v>
      </c>
      <c r="I106" s="6">
        <f t="shared" si="2"/>
        <v>162.5</v>
      </c>
      <c r="J106" s="6">
        <f t="shared" si="3"/>
        <v>-0.0172307692307693</v>
      </c>
      <c r="K106" s="6">
        <v>2</v>
      </c>
      <c r="L106" s="6">
        <v>3</v>
      </c>
      <c r="M106" s="6">
        <v>1</v>
      </c>
      <c r="N106" s="6">
        <v>0</v>
      </c>
      <c r="O106" s="6">
        <v>0</v>
      </c>
      <c r="P106" s="6">
        <v>0</v>
      </c>
      <c r="Q106" s="6">
        <v>0</v>
      </c>
      <c r="R106" s="6">
        <v>1</v>
      </c>
      <c r="S106" s="6">
        <v>0</v>
      </c>
      <c r="T106" s="6">
        <v>4</v>
      </c>
      <c r="U106" s="6">
        <v>120</v>
      </c>
      <c r="V106" s="8">
        <v>12</v>
      </c>
      <c r="W106" s="8">
        <v>0</v>
      </c>
      <c r="X106" s="8">
        <v>0</v>
      </c>
    </row>
    <row r="107" spans="1:24" ht="13.5">
      <c r="A107" s="7">
        <v>3.47000000000001</v>
      </c>
      <c r="B107" s="6">
        <v>21</v>
      </c>
      <c r="C107" s="6">
        <v>1</v>
      </c>
      <c r="D107" s="6">
        <v>1</v>
      </c>
      <c r="E107" s="6">
        <v>5</v>
      </c>
      <c r="F107" s="6">
        <v>177</v>
      </c>
      <c r="G107" s="6">
        <v>172</v>
      </c>
      <c r="H107" s="6">
        <v>160</v>
      </c>
      <c r="I107" s="6">
        <f t="shared" si="2"/>
        <v>166</v>
      </c>
      <c r="J107" s="6">
        <f t="shared" si="3"/>
        <v>0.06626506024096386</v>
      </c>
      <c r="K107" s="6">
        <v>2</v>
      </c>
      <c r="L107" s="6">
        <v>2</v>
      </c>
      <c r="M107" s="6">
        <v>1</v>
      </c>
      <c r="N107" s="6">
        <v>1</v>
      </c>
      <c r="O107" s="6">
        <v>1</v>
      </c>
      <c r="P107" s="6">
        <v>1</v>
      </c>
      <c r="Q107" s="6">
        <v>0</v>
      </c>
      <c r="R107" s="6">
        <v>1</v>
      </c>
      <c r="S107" s="6">
        <v>23</v>
      </c>
      <c r="T107" s="6">
        <v>2</v>
      </c>
      <c r="U107" s="6">
        <v>140</v>
      </c>
      <c r="V107" s="8">
        <v>15</v>
      </c>
      <c r="W107" s="8">
        <v>0</v>
      </c>
      <c r="X107" s="8">
        <v>0</v>
      </c>
    </row>
    <row r="108" spans="1:24" ht="13.5">
      <c r="A108" s="7">
        <v>3.48000000000001</v>
      </c>
      <c r="B108" s="6"/>
      <c r="C108" s="6"/>
      <c r="D108" s="6"/>
      <c r="E108" s="6"/>
      <c r="F108" s="6"/>
      <c r="G108" s="6"/>
      <c r="H108" s="6"/>
      <c r="I108" s="6" t="e">
        <f t="shared" si="2"/>
        <v>#DIV/0!</v>
      </c>
      <c r="J108" s="6" t="e">
        <f t="shared" si="3"/>
        <v>#DIV/0!</v>
      </c>
      <c r="K108" s="6">
        <v>1</v>
      </c>
      <c r="L108" s="6">
        <v>3</v>
      </c>
      <c r="M108" s="6">
        <v>1</v>
      </c>
      <c r="N108" s="6">
        <v>0</v>
      </c>
      <c r="O108" s="6">
        <v>0</v>
      </c>
      <c r="P108" s="6">
        <v>0</v>
      </c>
      <c r="Q108" s="6">
        <v>0</v>
      </c>
      <c r="R108" s="6">
        <v>1</v>
      </c>
      <c r="S108" s="6">
        <v>24</v>
      </c>
      <c r="T108" s="6">
        <v>2</v>
      </c>
      <c r="U108" s="6">
        <v>100</v>
      </c>
      <c r="V108" s="8">
        <v>12</v>
      </c>
      <c r="W108" s="8">
        <v>0</v>
      </c>
      <c r="X108" s="8">
        <v>1</v>
      </c>
    </row>
    <row r="109" spans="1:24" ht="13.5">
      <c r="A109" s="7">
        <v>3.37000000000001</v>
      </c>
      <c r="B109" s="6">
        <v>19</v>
      </c>
      <c r="C109" s="6">
        <v>1</v>
      </c>
      <c r="D109" s="6">
        <v>1</v>
      </c>
      <c r="E109" s="6">
        <v>8</v>
      </c>
      <c r="F109" s="6">
        <v>175.6</v>
      </c>
      <c r="G109" s="6">
        <v>173</v>
      </c>
      <c r="H109" s="6">
        <v>158</v>
      </c>
      <c r="I109" s="6">
        <f t="shared" si="2"/>
        <v>165.5</v>
      </c>
      <c r="J109" s="6">
        <f t="shared" si="3"/>
        <v>0.06102719033232625</v>
      </c>
      <c r="K109" s="6">
        <v>1</v>
      </c>
      <c r="L109" s="6">
        <v>3</v>
      </c>
      <c r="M109" s="6">
        <v>0</v>
      </c>
      <c r="N109" s="6">
        <v>1</v>
      </c>
      <c r="O109" s="6">
        <v>1</v>
      </c>
      <c r="P109" s="6">
        <v>1</v>
      </c>
      <c r="Q109" s="6">
        <v>0</v>
      </c>
      <c r="R109" s="6">
        <v>1</v>
      </c>
      <c r="S109" s="6">
        <v>0</v>
      </c>
      <c r="T109" s="6">
        <v>2</v>
      </c>
      <c r="U109" s="6">
        <v>60</v>
      </c>
      <c r="V109" s="8">
        <v>24</v>
      </c>
      <c r="W109" s="8">
        <v>1</v>
      </c>
      <c r="X109" s="8">
        <v>5</v>
      </c>
    </row>
    <row r="110" spans="1:24" ht="13.5">
      <c r="A110" s="7">
        <v>3.49000000000001</v>
      </c>
      <c r="B110" s="8">
        <v>19</v>
      </c>
      <c r="C110" s="8">
        <v>1</v>
      </c>
      <c r="D110" s="8">
        <v>1</v>
      </c>
      <c r="E110" s="8">
        <v>4</v>
      </c>
      <c r="F110" s="8">
        <v>179.5</v>
      </c>
      <c r="G110" s="8">
        <v>170</v>
      </c>
      <c r="H110" s="8">
        <v>168</v>
      </c>
      <c r="I110" s="6">
        <f t="shared" si="2"/>
        <v>169</v>
      </c>
      <c r="J110" s="6">
        <f t="shared" si="3"/>
        <v>0.0621301775147929</v>
      </c>
      <c r="K110" s="8">
        <v>1</v>
      </c>
      <c r="L110" s="8">
        <v>2</v>
      </c>
      <c r="M110" s="8">
        <v>1</v>
      </c>
      <c r="N110" s="8">
        <v>1</v>
      </c>
      <c r="O110" s="8">
        <v>1</v>
      </c>
      <c r="P110" s="8">
        <v>0</v>
      </c>
      <c r="Q110" s="8">
        <v>1</v>
      </c>
      <c r="R110" s="8">
        <v>1</v>
      </c>
      <c r="S110" s="8">
        <v>23</v>
      </c>
      <c r="T110" s="8">
        <v>1</v>
      </c>
      <c r="U110" s="8">
        <v>60</v>
      </c>
      <c r="V110" s="8">
        <v>13</v>
      </c>
      <c r="W110" s="8">
        <v>1</v>
      </c>
      <c r="X110" s="8">
        <v>0</v>
      </c>
    </row>
    <row r="111" spans="1:24" ht="13.5">
      <c r="A111" s="7">
        <v>3.51000000000001</v>
      </c>
      <c r="B111" s="6">
        <v>20</v>
      </c>
      <c r="C111" s="6">
        <v>1</v>
      </c>
      <c r="D111" s="6">
        <v>1</v>
      </c>
      <c r="E111" s="6">
        <v>3</v>
      </c>
      <c r="F111" s="6">
        <v>173</v>
      </c>
      <c r="G111" s="6">
        <v>170</v>
      </c>
      <c r="H111" s="6">
        <v>155</v>
      </c>
      <c r="I111" s="6">
        <f t="shared" si="2"/>
        <v>162.5</v>
      </c>
      <c r="J111" s="6">
        <f t="shared" si="3"/>
        <v>0.06461538461538462</v>
      </c>
      <c r="K111" s="6">
        <v>3</v>
      </c>
      <c r="L111" s="6">
        <v>4</v>
      </c>
      <c r="M111" s="6">
        <v>1</v>
      </c>
      <c r="N111" s="6">
        <v>1</v>
      </c>
      <c r="O111" s="6">
        <v>0</v>
      </c>
      <c r="P111" s="6">
        <v>0</v>
      </c>
      <c r="Q111" s="6">
        <v>0</v>
      </c>
      <c r="R111" s="6">
        <v>1</v>
      </c>
      <c r="S111" s="6">
        <v>18</v>
      </c>
      <c r="T111" s="6">
        <v>1</v>
      </c>
      <c r="U111" s="6">
        <v>90</v>
      </c>
      <c r="V111" s="8">
        <v>16</v>
      </c>
      <c r="W111" s="8">
        <v>0</v>
      </c>
      <c r="X111" s="8">
        <v>3</v>
      </c>
    </row>
    <row r="112" spans="1:24" ht="13.5">
      <c r="A112" s="7">
        <v>3.52000000000001</v>
      </c>
      <c r="B112" s="8">
        <v>20</v>
      </c>
      <c r="C112" s="8">
        <v>1</v>
      </c>
      <c r="D112" s="8">
        <v>1</v>
      </c>
      <c r="E112" s="8">
        <v>3</v>
      </c>
      <c r="F112" s="8">
        <v>175</v>
      </c>
      <c r="G112" s="8">
        <v>175</v>
      </c>
      <c r="H112" s="8">
        <v>158</v>
      </c>
      <c r="I112" s="6">
        <f t="shared" si="2"/>
        <v>166.5</v>
      </c>
      <c r="J112" s="6">
        <f t="shared" si="3"/>
        <v>0.05105105105105105</v>
      </c>
      <c r="K112" s="8">
        <v>2</v>
      </c>
      <c r="L112" s="8">
        <v>3</v>
      </c>
      <c r="M112" s="8">
        <v>1</v>
      </c>
      <c r="N112" s="8">
        <v>1</v>
      </c>
      <c r="O112" s="8">
        <v>0</v>
      </c>
      <c r="P112" s="8">
        <v>0</v>
      </c>
      <c r="Q112" s="8">
        <v>0</v>
      </c>
      <c r="R112" s="8">
        <v>1</v>
      </c>
      <c r="S112" s="8">
        <v>20</v>
      </c>
      <c r="T112" s="8">
        <v>2</v>
      </c>
      <c r="U112" s="8">
        <v>70</v>
      </c>
      <c r="V112" s="8">
        <v>12</v>
      </c>
      <c r="W112" s="8">
        <v>1</v>
      </c>
      <c r="X112" s="8">
        <v>2</v>
      </c>
    </row>
    <row r="113" spans="1:24" ht="13.5">
      <c r="A113" s="7">
        <v>3.53000000000001</v>
      </c>
      <c r="B113" s="6">
        <v>20</v>
      </c>
      <c r="C113" s="6">
        <v>1</v>
      </c>
      <c r="D113" s="6">
        <v>1</v>
      </c>
      <c r="E113" s="6">
        <v>3</v>
      </c>
      <c r="F113" s="6">
        <v>184</v>
      </c>
      <c r="G113" s="6">
        <v>171</v>
      </c>
      <c r="H113" s="6">
        <v>160</v>
      </c>
      <c r="I113" s="6">
        <f t="shared" si="2"/>
        <v>165.5</v>
      </c>
      <c r="J113" s="6">
        <f t="shared" si="3"/>
        <v>0.11178247734138973</v>
      </c>
      <c r="K113" s="6">
        <v>4</v>
      </c>
      <c r="L113" s="6">
        <v>2</v>
      </c>
      <c r="M113" s="6">
        <v>0</v>
      </c>
      <c r="N113" s="6">
        <v>1</v>
      </c>
      <c r="O113" s="6">
        <v>2</v>
      </c>
      <c r="P113" s="6">
        <v>0</v>
      </c>
      <c r="Q113" s="6">
        <v>0</v>
      </c>
      <c r="R113" s="6">
        <v>1</v>
      </c>
      <c r="S113" s="6">
        <v>10</v>
      </c>
      <c r="T113" s="6">
        <v>2</v>
      </c>
      <c r="U113" s="6">
        <v>70</v>
      </c>
      <c r="V113" s="8">
        <v>14</v>
      </c>
      <c r="W113" s="8">
        <v>0</v>
      </c>
      <c r="X113" s="8">
        <v>2</v>
      </c>
    </row>
    <row r="114" spans="1:24" ht="13.5">
      <c r="A114" s="7">
        <v>3.54000000000001</v>
      </c>
      <c r="B114" s="6">
        <v>20</v>
      </c>
      <c r="C114" s="6">
        <v>1</v>
      </c>
      <c r="D114" s="6">
        <v>1</v>
      </c>
      <c r="E114" s="6">
        <v>2</v>
      </c>
      <c r="F114" s="6">
        <v>177</v>
      </c>
      <c r="G114" s="6">
        <v>170</v>
      </c>
      <c r="H114" s="6">
        <v>160</v>
      </c>
      <c r="I114" s="6">
        <f t="shared" si="2"/>
        <v>165</v>
      </c>
      <c r="J114" s="6">
        <f t="shared" si="3"/>
        <v>0.07272727272727272</v>
      </c>
      <c r="K114" s="6">
        <v>1.3</v>
      </c>
      <c r="L114" s="6">
        <v>2</v>
      </c>
      <c r="M114" s="6">
        <v>1</v>
      </c>
      <c r="N114" s="6">
        <v>0</v>
      </c>
      <c r="O114" s="6">
        <v>0</v>
      </c>
      <c r="P114" s="6">
        <v>0</v>
      </c>
      <c r="Q114" s="6">
        <v>0</v>
      </c>
      <c r="R114" s="6">
        <v>1</v>
      </c>
      <c r="S114" s="6">
        <v>16</v>
      </c>
      <c r="T114" s="6">
        <v>2</v>
      </c>
      <c r="U114" s="6">
        <v>10</v>
      </c>
      <c r="V114" s="8">
        <v>14</v>
      </c>
      <c r="W114" s="8">
        <v>1</v>
      </c>
      <c r="X114" s="8">
        <v>0</v>
      </c>
    </row>
    <row r="115" spans="1:24" ht="13.5">
      <c r="A115" s="7">
        <v>3.55000000000001</v>
      </c>
      <c r="B115" s="6">
        <v>19</v>
      </c>
      <c r="C115" s="6">
        <v>1</v>
      </c>
      <c r="D115" s="6">
        <v>1</v>
      </c>
      <c r="E115" s="6">
        <v>1</v>
      </c>
      <c r="F115" s="6">
        <v>170</v>
      </c>
      <c r="G115" s="6">
        <v>168</v>
      </c>
      <c r="H115" s="6">
        <v>155</v>
      </c>
      <c r="I115" s="6">
        <f t="shared" si="2"/>
        <v>161.5</v>
      </c>
      <c r="J115" s="6">
        <f t="shared" si="3"/>
        <v>0.05263157894736842</v>
      </c>
      <c r="K115" s="6">
        <v>3</v>
      </c>
      <c r="L115" s="6">
        <v>2</v>
      </c>
      <c r="M115" s="6">
        <v>0</v>
      </c>
      <c r="N115" s="6">
        <v>1</v>
      </c>
      <c r="O115" s="6">
        <v>1</v>
      </c>
      <c r="P115" s="6">
        <v>1</v>
      </c>
      <c r="Q115" s="6">
        <v>0</v>
      </c>
      <c r="R115" s="6">
        <v>1</v>
      </c>
      <c r="S115" s="6">
        <v>0</v>
      </c>
      <c r="T115" s="6">
        <v>4</v>
      </c>
      <c r="U115" s="6">
        <v>1.5</v>
      </c>
      <c r="V115" s="8">
        <v>23</v>
      </c>
      <c r="W115" s="8">
        <v>1</v>
      </c>
      <c r="X115" s="8">
        <v>0</v>
      </c>
    </row>
    <row r="116" spans="1:24" ht="13.5">
      <c r="A116" s="7">
        <v>4.01</v>
      </c>
      <c r="B116" s="6">
        <v>19</v>
      </c>
      <c r="C116" s="6">
        <v>1</v>
      </c>
      <c r="D116" s="6">
        <v>1</v>
      </c>
      <c r="E116" s="6">
        <v>6</v>
      </c>
      <c r="F116" s="6">
        <v>175</v>
      </c>
      <c r="G116" s="6">
        <v>178</v>
      </c>
      <c r="H116" s="6">
        <v>160</v>
      </c>
      <c r="I116" s="6">
        <f t="shared" si="2"/>
        <v>169</v>
      </c>
      <c r="J116" s="6">
        <f t="shared" si="3"/>
        <v>0.03550295857988166</v>
      </c>
      <c r="K116" s="6">
        <v>4</v>
      </c>
      <c r="L116" s="6">
        <v>2</v>
      </c>
      <c r="M116" s="6">
        <v>0</v>
      </c>
      <c r="N116" s="6">
        <v>1</v>
      </c>
      <c r="O116" s="6">
        <v>0</v>
      </c>
      <c r="P116" s="6">
        <v>0</v>
      </c>
      <c r="Q116" s="6">
        <v>0</v>
      </c>
      <c r="R116" s="6">
        <v>1</v>
      </c>
      <c r="S116" s="6">
        <v>10</v>
      </c>
      <c r="T116" s="6">
        <v>1</v>
      </c>
      <c r="U116" s="6">
        <v>60</v>
      </c>
      <c r="V116" s="8">
        <v>20</v>
      </c>
      <c r="W116" s="8">
        <v>0</v>
      </c>
      <c r="X116" s="8">
        <v>4</v>
      </c>
    </row>
    <row r="117" spans="1:24" ht="13.5">
      <c r="A117" s="7">
        <v>4.02</v>
      </c>
      <c r="B117" s="6">
        <v>19</v>
      </c>
      <c r="C117" s="6">
        <v>1</v>
      </c>
      <c r="D117" s="6">
        <v>1</v>
      </c>
      <c r="E117" s="6">
        <v>3</v>
      </c>
      <c r="F117" s="6">
        <v>168</v>
      </c>
      <c r="G117" s="6">
        <v>163</v>
      </c>
      <c r="H117" s="6">
        <v>150</v>
      </c>
      <c r="I117" s="6">
        <f t="shared" si="2"/>
        <v>156.5</v>
      </c>
      <c r="J117" s="6">
        <f t="shared" si="3"/>
        <v>0.07348242811501597</v>
      </c>
      <c r="K117" s="6">
        <v>2</v>
      </c>
      <c r="L117" s="6">
        <v>2</v>
      </c>
      <c r="M117" s="6">
        <v>1</v>
      </c>
      <c r="N117" s="6">
        <v>1</v>
      </c>
      <c r="O117" s="6">
        <v>1</v>
      </c>
      <c r="P117" s="6">
        <v>1</v>
      </c>
      <c r="Q117" s="6">
        <v>0</v>
      </c>
      <c r="R117" s="6">
        <v>0</v>
      </c>
      <c r="S117" s="6">
        <v>0</v>
      </c>
      <c r="T117" s="6">
        <v>2</v>
      </c>
      <c r="U117" s="6">
        <v>60</v>
      </c>
      <c r="V117" s="8">
        <v>12</v>
      </c>
      <c r="W117" s="8">
        <v>0</v>
      </c>
      <c r="X117" s="8">
        <v>0</v>
      </c>
    </row>
    <row r="118" spans="1:24" ht="13.5">
      <c r="A118" s="7">
        <v>4.03</v>
      </c>
      <c r="B118" s="6">
        <v>19</v>
      </c>
      <c r="C118" s="6">
        <v>2</v>
      </c>
      <c r="D118" s="6">
        <v>1</v>
      </c>
      <c r="E118" s="6">
        <v>4</v>
      </c>
      <c r="F118" s="6">
        <v>157</v>
      </c>
      <c r="G118" s="6">
        <v>170</v>
      </c>
      <c r="H118" s="6">
        <v>149</v>
      </c>
      <c r="I118" s="6">
        <f t="shared" si="2"/>
        <v>159.5</v>
      </c>
      <c r="J118" s="6">
        <f t="shared" si="3"/>
        <v>-0.01567398119122257</v>
      </c>
      <c r="K118" s="6">
        <v>3</v>
      </c>
      <c r="L118" s="6">
        <v>2</v>
      </c>
      <c r="M118" s="6">
        <v>1</v>
      </c>
      <c r="N118" s="6">
        <v>0</v>
      </c>
      <c r="O118" s="6">
        <v>1</v>
      </c>
      <c r="P118" s="6">
        <v>0</v>
      </c>
      <c r="Q118" s="6">
        <v>0</v>
      </c>
      <c r="R118" s="6">
        <v>1</v>
      </c>
      <c r="S118" s="6">
        <v>4</v>
      </c>
      <c r="T118" s="6">
        <v>2</v>
      </c>
      <c r="U118" s="6">
        <v>2</v>
      </c>
      <c r="V118" s="8">
        <v>13</v>
      </c>
      <c r="W118" s="8">
        <v>1</v>
      </c>
      <c r="X118" s="8">
        <v>2</v>
      </c>
    </row>
    <row r="119" spans="1:24" ht="13.5">
      <c r="A119" s="7">
        <v>4.04</v>
      </c>
      <c r="B119" s="6">
        <v>21</v>
      </c>
      <c r="C119" s="6">
        <v>1</v>
      </c>
      <c r="D119" s="6">
        <v>1</v>
      </c>
      <c r="E119" s="6">
        <v>9</v>
      </c>
      <c r="F119" s="6">
        <v>170</v>
      </c>
      <c r="G119" s="6">
        <v>167</v>
      </c>
      <c r="H119" s="6">
        <v>158</v>
      </c>
      <c r="I119" s="6">
        <f t="shared" si="2"/>
        <v>162.5</v>
      </c>
      <c r="J119" s="6">
        <f t="shared" si="3"/>
        <v>0.046153846153846156</v>
      </c>
      <c r="K119" s="6">
        <v>1</v>
      </c>
      <c r="L119" s="6">
        <v>2</v>
      </c>
      <c r="M119" s="6">
        <v>1</v>
      </c>
      <c r="N119" s="6">
        <v>1</v>
      </c>
      <c r="O119" s="6">
        <v>0</v>
      </c>
      <c r="P119" s="6">
        <v>0</v>
      </c>
      <c r="Q119" s="6">
        <v>0</v>
      </c>
      <c r="R119" s="6">
        <v>1</v>
      </c>
      <c r="S119" s="6">
        <v>42</v>
      </c>
      <c r="T119" s="6">
        <v>1</v>
      </c>
      <c r="U119" s="6">
        <v>120</v>
      </c>
      <c r="V119" s="8">
        <v>15</v>
      </c>
      <c r="W119" s="8">
        <v>1</v>
      </c>
      <c r="X119" s="8">
        <v>0</v>
      </c>
    </row>
    <row r="120" spans="1:24" ht="13.5">
      <c r="A120" s="7">
        <v>4.05</v>
      </c>
      <c r="B120" s="6">
        <v>20</v>
      </c>
      <c r="C120" s="6">
        <v>2</v>
      </c>
      <c r="D120" s="6">
        <v>2</v>
      </c>
      <c r="E120" s="6">
        <v>6</v>
      </c>
      <c r="F120" s="6">
        <v>155</v>
      </c>
      <c r="G120" s="6">
        <v>165</v>
      </c>
      <c r="H120" s="6">
        <v>160</v>
      </c>
      <c r="I120" s="6">
        <f t="shared" si="2"/>
        <v>162.5</v>
      </c>
      <c r="J120" s="6">
        <f t="shared" si="3"/>
        <v>-0.046153846153846156</v>
      </c>
      <c r="K120" s="6">
        <v>2</v>
      </c>
      <c r="L120" s="6">
        <v>1</v>
      </c>
      <c r="M120" s="6">
        <v>1</v>
      </c>
      <c r="N120" s="6">
        <v>1</v>
      </c>
      <c r="O120" s="6">
        <v>1</v>
      </c>
      <c r="P120" s="6">
        <v>1</v>
      </c>
      <c r="Q120" s="6">
        <v>0</v>
      </c>
      <c r="R120" s="6">
        <v>1</v>
      </c>
      <c r="S120" s="6">
        <v>0</v>
      </c>
      <c r="T120" s="6">
        <v>5</v>
      </c>
      <c r="U120" s="6">
        <v>40</v>
      </c>
      <c r="V120" s="8">
        <v>15</v>
      </c>
      <c r="W120" s="8">
        <v>0</v>
      </c>
      <c r="X120" s="8">
        <v>0</v>
      </c>
    </row>
    <row r="121" spans="1:24" ht="13.5">
      <c r="A121" s="7">
        <v>4.06</v>
      </c>
      <c r="B121" s="6">
        <v>20</v>
      </c>
      <c r="C121" s="6">
        <v>2</v>
      </c>
      <c r="D121" s="6">
        <v>2</v>
      </c>
      <c r="E121" s="6">
        <v>6</v>
      </c>
      <c r="F121" s="6">
        <v>157</v>
      </c>
      <c r="G121" s="6">
        <v>168</v>
      </c>
      <c r="H121" s="6">
        <v>158</v>
      </c>
      <c r="I121" s="6">
        <f t="shared" si="2"/>
        <v>163</v>
      </c>
      <c r="J121" s="6">
        <f t="shared" si="3"/>
        <v>-0.03680981595092025</v>
      </c>
      <c r="K121" s="6">
        <v>3</v>
      </c>
      <c r="L121" s="6">
        <v>1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1</v>
      </c>
      <c r="S121" s="6">
        <v>13</v>
      </c>
      <c r="T121" s="6">
        <v>1.5</v>
      </c>
      <c r="U121" s="6">
        <v>1.5</v>
      </c>
      <c r="V121" s="8">
        <v>15</v>
      </c>
      <c r="W121" s="8">
        <v>1</v>
      </c>
      <c r="X121" s="8">
        <v>6</v>
      </c>
    </row>
    <row r="122" spans="1:24" ht="13.5">
      <c r="A122" s="7">
        <v>4.07</v>
      </c>
      <c r="B122" s="6">
        <v>20</v>
      </c>
      <c r="C122" s="6">
        <v>2</v>
      </c>
      <c r="D122" s="6">
        <v>2</v>
      </c>
      <c r="E122" s="6">
        <v>6</v>
      </c>
      <c r="F122" s="6">
        <v>152</v>
      </c>
      <c r="G122" s="6">
        <v>170</v>
      </c>
      <c r="H122" s="6">
        <v>160</v>
      </c>
      <c r="I122" s="6">
        <f t="shared" si="2"/>
        <v>165</v>
      </c>
      <c r="J122" s="6">
        <f t="shared" si="3"/>
        <v>-0.07878787878787878</v>
      </c>
      <c r="K122" s="6">
        <v>3</v>
      </c>
      <c r="L122" s="6">
        <v>2</v>
      </c>
      <c r="M122" s="6">
        <v>0</v>
      </c>
      <c r="N122" s="6">
        <v>0</v>
      </c>
      <c r="O122" s="6">
        <v>1</v>
      </c>
      <c r="P122" s="6">
        <v>1</v>
      </c>
      <c r="Q122" s="6">
        <v>0</v>
      </c>
      <c r="R122" s="6">
        <v>1</v>
      </c>
      <c r="S122" s="6">
        <v>20</v>
      </c>
      <c r="T122" s="6">
        <v>2</v>
      </c>
      <c r="U122" s="6">
        <v>20</v>
      </c>
      <c r="V122" s="8">
        <v>14</v>
      </c>
      <c r="W122" s="8">
        <v>0</v>
      </c>
      <c r="X122" s="8">
        <v>5</v>
      </c>
    </row>
    <row r="123" spans="1:24" ht="13.5">
      <c r="A123" s="7">
        <v>4.08</v>
      </c>
      <c r="B123" s="6">
        <v>20</v>
      </c>
      <c r="C123" s="6">
        <v>1</v>
      </c>
      <c r="D123" s="6">
        <v>2</v>
      </c>
      <c r="E123" s="6">
        <v>5</v>
      </c>
      <c r="F123" s="6">
        <v>173</v>
      </c>
      <c r="G123" s="6">
        <v>169</v>
      </c>
      <c r="H123" s="6">
        <v>155</v>
      </c>
      <c r="I123" s="6">
        <f t="shared" si="2"/>
        <v>162</v>
      </c>
      <c r="J123" s="6">
        <f t="shared" si="3"/>
        <v>0.06790123456790123</v>
      </c>
      <c r="K123" s="6">
        <v>2</v>
      </c>
      <c r="L123" s="6">
        <v>3</v>
      </c>
      <c r="M123" s="6">
        <v>0</v>
      </c>
      <c r="N123" s="6">
        <v>1</v>
      </c>
      <c r="O123" s="6">
        <v>0</v>
      </c>
      <c r="P123" s="6">
        <v>0</v>
      </c>
      <c r="Q123" s="6">
        <v>0</v>
      </c>
      <c r="R123" s="6">
        <v>1</v>
      </c>
      <c r="S123" s="6">
        <v>3</v>
      </c>
      <c r="T123" s="6">
        <v>1</v>
      </c>
      <c r="U123" s="6">
        <v>30</v>
      </c>
      <c r="V123" s="8">
        <v>14</v>
      </c>
      <c r="W123" s="8">
        <v>1</v>
      </c>
      <c r="X123" s="8">
        <v>4</v>
      </c>
    </row>
    <row r="124" spans="1:24" ht="13.5">
      <c r="A124" s="7">
        <v>4.09</v>
      </c>
      <c r="B124" s="6">
        <v>19</v>
      </c>
      <c r="C124" s="6">
        <v>1</v>
      </c>
      <c r="D124" s="6">
        <v>2</v>
      </c>
      <c r="E124" s="6">
        <v>5</v>
      </c>
      <c r="F124" s="6">
        <v>174</v>
      </c>
      <c r="G124" s="6">
        <v>165</v>
      </c>
      <c r="H124" s="6">
        <v>155</v>
      </c>
      <c r="I124" s="6">
        <f t="shared" si="2"/>
        <v>160</v>
      </c>
      <c r="J124" s="6">
        <f t="shared" si="3"/>
        <v>0.0875</v>
      </c>
      <c r="K124" s="6">
        <v>4</v>
      </c>
      <c r="L124" s="6">
        <v>2</v>
      </c>
      <c r="M124" s="6">
        <v>1</v>
      </c>
      <c r="N124" s="6">
        <v>1</v>
      </c>
      <c r="O124" s="6">
        <v>0</v>
      </c>
      <c r="P124" s="6">
        <v>0</v>
      </c>
      <c r="Q124" s="6">
        <v>0</v>
      </c>
      <c r="R124" s="6">
        <v>1</v>
      </c>
      <c r="S124" s="6">
        <v>4</v>
      </c>
      <c r="T124" s="6">
        <v>3</v>
      </c>
      <c r="U124" s="6">
        <v>20</v>
      </c>
      <c r="V124" s="8">
        <v>14</v>
      </c>
      <c r="W124" s="8">
        <v>1</v>
      </c>
      <c r="X124" s="8">
        <v>6</v>
      </c>
    </row>
    <row r="125" spans="1:24" ht="13.5">
      <c r="A125" s="7">
        <v>4.1</v>
      </c>
      <c r="B125" s="8">
        <v>20</v>
      </c>
      <c r="C125" s="8">
        <v>2</v>
      </c>
      <c r="D125" s="8">
        <v>2</v>
      </c>
      <c r="E125" s="8">
        <v>4</v>
      </c>
      <c r="F125" s="8">
        <v>154</v>
      </c>
      <c r="G125" s="8">
        <v>172</v>
      </c>
      <c r="H125" s="8">
        <v>150</v>
      </c>
      <c r="I125" s="6">
        <f t="shared" si="2"/>
        <v>161</v>
      </c>
      <c r="J125" s="6">
        <f t="shared" si="3"/>
        <v>-0.043478260869565216</v>
      </c>
      <c r="K125" s="8">
        <v>3</v>
      </c>
      <c r="L125" s="8">
        <v>2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1</v>
      </c>
      <c r="S125" s="8">
        <v>20</v>
      </c>
      <c r="T125" s="8">
        <v>0</v>
      </c>
      <c r="U125" s="8">
        <v>30</v>
      </c>
      <c r="V125" s="8">
        <v>16</v>
      </c>
      <c r="W125" s="8">
        <v>1</v>
      </c>
      <c r="X125" s="8">
        <v>0</v>
      </c>
    </row>
    <row r="126" spans="1:24" ht="13.5">
      <c r="A126" s="7">
        <v>4.11</v>
      </c>
      <c r="B126" s="8">
        <v>19</v>
      </c>
      <c r="C126" s="8">
        <v>2</v>
      </c>
      <c r="D126" s="8">
        <v>2</v>
      </c>
      <c r="E126" s="8">
        <v>4</v>
      </c>
      <c r="F126" s="8">
        <v>157</v>
      </c>
      <c r="G126" s="8">
        <v>168</v>
      </c>
      <c r="H126" s="8">
        <v>159</v>
      </c>
      <c r="I126" s="6">
        <f t="shared" si="2"/>
        <v>163.5</v>
      </c>
      <c r="J126" s="6">
        <f t="shared" si="3"/>
        <v>-0.039755351681957186</v>
      </c>
      <c r="K126" s="8">
        <v>3</v>
      </c>
      <c r="L126" s="8">
        <v>2</v>
      </c>
      <c r="M126" s="8">
        <v>0</v>
      </c>
      <c r="N126" s="8">
        <v>0</v>
      </c>
      <c r="O126" s="8">
        <v>1</v>
      </c>
      <c r="P126" s="8">
        <v>1</v>
      </c>
      <c r="Q126" s="8">
        <v>0</v>
      </c>
      <c r="R126" s="8">
        <v>1</v>
      </c>
      <c r="S126" s="8">
        <v>20</v>
      </c>
      <c r="T126" s="8">
        <v>2</v>
      </c>
      <c r="U126" s="8">
        <v>30</v>
      </c>
      <c r="V126" s="8">
        <v>15</v>
      </c>
      <c r="W126" s="8">
        <v>1</v>
      </c>
      <c r="X126" s="8">
        <v>3</v>
      </c>
    </row>
    <row r="127" spans="1:24" ht="13.5">
      <c r="A127" s="7">
        <v>4.30999999999999</v>
      </c>
      <c r="B127" s="6">
        <v>20</v>
      </c>
      <c r="C127" s="6">
        <v>1</v>
      </c>
      <c r="D127" s="6">
        <v>1</v>
      </c>
      <c r="E127" s="6">
        <v>8</v>
      </c>
      <c r="F127" s="6">
        <v>176</v>
      </c>
      <c r="G127" s="6">
        <v>168</v>
      </c>
      <c r="H127" s="6">
        <v>160</v>
      </c>
      <c r="I127" s="6">
        <f t="shared" si="2"/>
        <v>164</v>
      </c>
      <c r="J127" s="6">
        <f t="shared" si="3"/>
        <v>0.07317073170731707</v>
      </c>
      <c r="K127" s="6">
        <v>1</v>
      </c>
      <c r="L127" s="6">
        <v>1</v>
      </c>
      <c r="M127" s="6">
        <v>0</v>
      </c>
      <c r="N127" s="6">
        <v>1</v>
      </c>
      <c r="O127" s="6">
        <v>0</v>
      </c>
      <c r="P127" s="6">
        <v>1</v>
      </c>
      <c r="Q127" s="6">
        <v>0</v>
      </c>
      <c r="R127" s="6">
        <v>1</v>
      </c>
      <c r="S127" s="6">
        <v>16</v>
      </c>
      <c r="T127" s="6">
        <v>2</v>
      </c>
      <c r="U127" s="6">
        <v>60</v>
      </c>
      <c r="V127" s="8">
        <v>11</v>
      </c>
      <c r="W127" s="8">
        <v>1</v>
      </c>
      <c r="X127" s="8">
        <v>0</v>
      </c>
    </row>
    <row r="128" spans="1:24" ht="13.5">
      <c r="A128" s="7">
        <v>4.13</v>
      </c>
      <c r="B128" s="6">
        <v>19</v>
      </c>
      <c r="C128" s="6">
        <v>1</v>
      </c>
      <c r="D128" s="6">
        <v>2</v>
      </c>
      <c r="E128" s="6">
        <v>4</v>
      </c>
      <c r="F128" s="6">
        <v>173</v>
      </c>
      <c r="G128" s="6">
        <v>175</v>
      </c>
      <c r="H128" s="6">
        <v>154</v>
      </c>
      <c r="I128" s="6">
        <f t="shared" si="2"/>
        <v>164.5</v>
      </c>
      <c r="J128" s="6">
        <f t="shared" si="3"/>
        <v>0.05167173252279635</v>
      </c>
      <c r="K128" s="6">
        <v>2</v>
      </c>
      <c r="L128" s="6">
        <v>3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2</v>
      </c>
      <c r="U128" s="6">
        <v>120</v>
      </c>
      <c r="V128" s="8">
        <v>15</v>
      </c>
      <c r="W128" s="8">
        <v>0</v>
      </c>
      <c r="X128" s="8">
        <v>0</v>
      </c>
    </row>
    <row r="129" spans="1:24" ht="13.5">
      <c r="A129" s="7">
        <v>4.14</v>
      </c>
      <c r="B129" s="6"/>
      <c r="C129" s="6">
        <v>1</v>
      </c>
      <c r="D129" s="6">
        <v>2</v>
      </c>
      <c r="E129" s="6">
        <v>4</v>
      </c>
      <c r="F129" s="6">
        <v>168</v>
      </c>
      <c r="G129" s="6">
        <v>165</v>
      </c>
      <c r="H129" s="6">
        <v>155</v>
      </c>
      <c r="I129" s="6">
        <f t="shared" si="2"/>
        <v>160</v>
      </c>
      <c r="J129" s="6">
        <f t="shared" si="3"/>
        <v>0.05</v>
      </c>
      <c r="K129" s="6">
        <v>2</v>
      </c>
      <c r="L129" s="6">
        <v>2</v>
      </c>
      <c r="M129" s="6">
        <v>1</v>
      </c>
      <c r="N129" s="6">
        <v>0</v>
      </c>
      <c r="O129" s="6">
        <v>0</v>
      </c>
      <c r="P129" s="6">
        <v>0</v>
      </c>
      <c r="Q129" s="6">
        <v>0</v>
      </c>
      <c r="R129" s="6">
        <v>1</v>
      </c>
      <c r="S129" s="6">
        <v>0</v>
      </c>
      <c r="T129" s="6">
        <v>2</v>
      </c>
      <c r="U129" s="6">
        <v>80</v>
      </c>
      <c r="V129" s="8">
        <v>15</v>
      </c>
      <c r="W129" s="8">
        <v>1</v>
      </c>
      <c r="X129" s="8">
        <v>2</v>
      </c>
    </row>
    <row r="130" spans="1:24" ht="13.5">
      <c r="A130" s="7">
        <v>4.15</v>
      </c>
      <c r="B130" s="6">
        <v>19</v>
      </c>
      <c r="C130" s="6">
        <v>1</v>
      </c>
      <c r="D130" s="6">
        <v>2</v>
      </c>
      <c r="E130" s="6">
        <v>4</v>
      </c>
      <c r="F130" s="6">
        <v>169</v>
      </c>
      <c r="G130" s="6">
        <v>178</v>
      </c>
      <c r="H130" s="6">
        <v>156</v>
      </c>
      <c r="I130" s="6">
        <f t="shared" si="2"/>
        <v>167</v>
      </c>
      <c r="J130" s="6">
        <f t="shared" si="3"/>
        <v>0.011976047904191617</v>
      </c>
      <c r="K130" s="6">
        <v>3</v>
      </c>
      <c r="L130" s="6">
        <v>2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1</v>
      </c>
      <c r="S130" s="6">
        <v>0</v>
      </c>
      <c r="T130" s="6">
        <v>30</v>
      </c>
      <c r="U130" s="6">
        <v>30</v>
      </c>
      <c r="V130" s="8">
        <v>12</v>
      </c>
      <c r="W130" s="8">
        <v>0</v>
      </c>
      <c r="X130" s="8">
        <v>0</v>
      </c>
    </row>
    <row r="131" spans="1:23" ht="13.5">
      <c r="A131" s="7">
        <v>4.16</v>
      </c>
      <c r="B131" s="6">
        <v>20</v>
      </c>
      <c r="C131" s="6">
        <v>1</v>
      </c>
      <c r="D131" s="6">
        <v>2</v>
      </c>
      <c r="E131" s="6">
        <v>3</v>
      </c>
      <c r="F131" s="6">
        <v>176</v>
      </c>
      <c r="G131" s="6">
        <v>176</v>
      </c>
      <c r="H131" s="6">
        <v>163</v>
      </c>
      <c r="I131" s="6">
        <f aca="true" t="shared" si="4" ref="I131:I161">AVERAGE(G131:H131)</f>
        <v>169.5</v>
      </c>
      <c r="J131" s="6">
        <f aca="true" t="shared" si="5" ref="J131:J162">(F131-I131)/I131</f>
        <v>0.038348082595870206</v>
      </c>
      <c r="K131" s="6">
        <v>3</v>
      </c>
      <c r="L131" s="6">
        <v>2</v>
      </c>
      <c r="M131" s="6">
        <v>1</v>
      </c>
      <c r="N131" s="6">
        <v>0</v>
      </c>
      <c r="O131" s="6">
        <v>0</v>
      </c>
      <c r="P131" s="6">
        <v>0</v>
      </c>
      <c r="Q131" s="6">
        <v>0</v>
      </c>
      <c r="R131" s="6">
        <v>1</v>
      </c>
      <c r="S131" s="6">
        <v>15</v>
      </c>
      <c r="T131" s="6">
        <v>2</v>
      </c>
      <c r="U131" s="6">
        <v>90</v>
      </c>
      <c r="V131" s="8">
        <v>16</v>
      </c>
      <c r="W131" s="8">
        <v>1</v>
      </c>
    </row>
    <row r="132" spans="1:24" ht="13.5">
      <c r="A132" s="7">
        <v>4.17</v>
      </c>
      <c r="B132" s="6">
        <v>19</v>
      </c>
      <c r="C132" s="6">
        <v>1</v>
      </c>
      <c r="D132" s="6">
        <v>2</v>
      </c>
      <c r="E132" s="6">
        <v>2</v>
      </c>
      <c r="F132" s="6">
        <v>167</v>
      </c>
      <c r="G132" s="6">
        <v>175</v>
      </c>
      <c r="H132" s="6">
        <v>156</v>
      </c>
      <c r="I132" s="6">
        <f t="shared" si="4"/>
        <v>165.5</v>
      </c>
      <c r="J132" s="6">
        <f t="shared" si="5"/>
        <v>0.00906344410876133</v>
      </c>
      <c r="K132" s="6">
        <v>3</v>
      </c>
      <c r="L132" s="6">
        <v>2</v>
      </c>
      <c r="M132" s="6">
        <v>1</v>
      </c>
      <c r="N132" s="6">
        <v>1</v>
      </c>
      <c r="O132" s="6">
        <v>1</v>
      </c>
      <c r="P132" s="6">
        <v>1</v>
      </c>
      <c r="Q132" s="6">
        <v>0</v>
      </c>
      <c r="R132" s="6">
        <v>1</v>
      </c>
      <c r="S132" s="6">
        <v>14</v>
      </c>
      <c r="T132" s="6">
        <v>3</v>
      </c>
      <c r="U132" s="6">
        <v>15</v>
      </c>
      <c r="V132" s="8">
        <v>15</v>
      </c>
      <c r="W132" s="8">
        <v>1</v>
      </c>
      <c r="X132" s="8">
        <v>0</v>
      </c>
    </row>
    <row r="133" spans="1:24" ht="13.5">
      <c r="A133" s="7">
        <v>4.18</v>
      </c>
      <c r="B133" s="6">
        <v>19</v>
      </c>
      <c r="C133" s="6">
        <v>2</v>
      </c>
      <c r="D133" s="6">
        <v>2</v>
      </c>
      <c r="E133" s="6">
        <v>2</v>
      </c>
      <c r="F133" s="6">
        <v>164</v>
      </c>
      <c r="G133" s="6">
        <v>170</v>
      </c>
      <c r="H133" s="6">
        <v>160</v>
      </c>
      <c r="I133" s="6">
        <f t="shared" si="4"/>
        <v>165</v>
      </c>
      <c r="J133" s="6">
        <f t="shared" si="5"/>
        <v>-0.006060606060606061</v>
      </c>
      <c r="K133" s="6">
        <v>2</v>
      </c>
      <c r="L133" s="6">
        <v>2</v>
      </c>
      <c r="M133" s="6">
        <v>0</v>
      </c>
      <c r="N133" s="6">
        <v>1</v>
      </c>
      <c r="O133" s="6">
        <v>0</v>
      </c>
      <c r="P133" s="6">
        <v>1</v>
      </c>
      <c r="Q133" s="6">
        <v>0</v>
      </c>
      <c r="R133" s="6">
        <v>1</v>
      </c>
      <c r="S133" s="6">
        <v>12</v>
      </c>
      <c r="T133" s="6">
        <v>2</v>
      </c>
      <c r="U133" s="6">
        <v>60</v>
      </c>
      <c r="V133" s="8">
        <v>15</v>
      </c>
      <c r="W133" s="8">
        <v>0</v>
      </c>
      <c r="X133" s="8">
        <v>0</v>
      </c>
    </row>
    <row r="134" spans="1:24" ht="13.5">
      <c r="A134" s="7">
        <v>4.19</v>
      </c>
      <c r="B134" s="6">
        <v>20</v>
      </c>
      <c r="C134" s="6">
        <v>1</v>
      </c>
      <c r="D134" s="6">
        <v>1</v>
      </c>
      <c r="E134" s="6">
        <v>3</v>
      </c>
      <c r="F134" s="6">
        <v>178</v>
      </c>
      <c r="G134" s="6">
        <v>180</v>
      </c>
      <c r="H134" s="6">
        <v>160</v>
      </c>
      <c r="I134" s="6">
        <f t="shared" si="4"/>
        <v>170</v>
      </c>
      <c r="J134" s="6">
        <f t="shared" si="5"/>
        <v>0.047058823529411764</v>
      </c>
      <c r="K134" s="6">
        <v>3</v>
      </c>
      <c r="L134" s="6">
        <v>4</v>
      </c>
      <c r="M134" s="6">
        <v>1</v>
      </c>
      <c r="N134" s="6">
        <v>1</v>
      </c>
      <c r="O134" s="6">
        <v>0</v>
      </c>
      <c r="P134" s="6">
        <v>0</v>
      </c>
      <c r="Q134" s="6">
        <v>0</v>
      </c>
      <c r="R134" s="6">
        <v>1</v>
      </c>
      <c r="S134" s="6">
        <v>28</v>
      </c>
      <c r="T134" s="6">
        <v>1</v>
      </c>
      <c r="U134" s="6">
        <v>50</v>
      </c>
      <c r="V134" s="8">
        <v>13</v>
      </c>
      <c r="W134" s="8">
        <v>1</v>
      </c>
      <c r="X134" s="8">
        <v>0</v>
      </c>
    </row>
    <row r="135" spans="1:24" ht="13.5">
      <c r="A135" s="7">
        <v>4.2</v>
      </c>
      <c r="B135" s="8">
        <v>20</v>
      </c>
      <c r="C135" s="8">
        <v>1</v>
      </c>
      <c r="D135" s="8">
        <v>2</v>
      </c>
      <c r="E135" s="8">
        <v>1</v>
      </c>
      <c r="F135" s="8">
        <v>174</v>
      </c>
      <c r="G135" s="8">
        <v>165</v>
      </c>
      <c r="H135" s="8">
        <v>160</v>
      </c>
      <c r="I135" s="6">
        <f t="shared" si="4"/>
        <v>162.5</v>
      </c>
      <c r="J135" s="6">
        <f t="shared" si="5"/>
        <v>0.07076923076923076</v>
      </c>
      <c r="K135" s="8">
        <v>1</v>
      </c>
      <c r="L135" s="8">
        <v>7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0</v>
      </c>
      <c r="T135" s="8">
        <v>2</v>
      </c>
      <c r="U135" s="8">
        <v>30</v>
      </c>
      <c r="V135" s="8">
        <v>15</v>
      </c>
      <c r="W135" s="8">
        <v>1</v>
      </c>
      <c r="X135" s="8">
        <v>0</v>
      </c>
    </row>
    <row r="136" spans="1:24" ht="13.5">
      <c r="A136" s="7">
        <v>4.21</v>
      </c>
      <c r="B136" s="6">
        <v>19</v>
      </c>
      <c r="C136" s="6">
        <v>1</v>
      </c>
      <c r="D136" s="6">
        <v>1</v>
      </c>
      <c r="E136" s="6">
        <v>3</v>
      </c>
      <c r="F136" s="6">
        <v>170</v>
      </c>
      <c r="G136" s="6">
        <v>170</v>
      </c>
      <c r="H136" s="6">
        <v>149</v>
      </c>
      <c r="I136" s="6">
        <f t="shared" si="4"/>
        <v>159.5</v>
      </c>
      <c r="J136" s="6">
        <f t="shared" si="5"/>
        <v>0.06583072100313479</v>
      </c>
      <c r="K136" s="6">
        <v>3</v>
      </c>
      <c r="L136" s="6">
        <v>2</v>
      </c>
      <c r="M136" s="6">
        <v>0</v>
      </c>
      <c r="N136" s="6">
        <v>1</v>
      </c>
      <c r="O136" s="6">
        <v>0</v>
      </c>
      <c r="P136" s="6">
        <v>0</v>
      </c>
      <c r="Q136" s="6">
        <v>0</v>
      </c>
      <c r="R136" s="6">
        <v>1</v>
      </c>
      <c r="S136" s="6">
        <v>1</v>
      </c>
      <c r="T136" s="6">
        <v>5</v>
      </c>
      <c r="U136" s="6">
        <v>30</v>
      </c>
      <c r="V136" s="8">
        <v>14</v>
      </c>
      <c r="W136" s="8">
        <v>1</v>
      </c>
      <c r="X136" s="8">
        <v>1</v>
      </c>
    </row>
    <row r="137" spans="1:24" ht="13.5">
      <c r="A137" s="7">
        <v>4.22</v>
      </c>
      <c r="B137" s="6">
        <v>28</v>
      </c>
      <c r="C137" s="6">
        <v>2</v>
      </c>
      <c r="D137" s="6">
        <v>1</v>
      </c>
      <c r="E137" s="6">
        <v>10</v>
      </c>
      <c r="F137" s="6">
        <v>159</v>
      </c>
      <c r="G137" s="6">
        <v>175</v>
      </c>
      <c r="H137" s="6">
        <v>162</v>
      </c>
      <c r="I137" s="6">
        <f t="shared" si="4"/>
        <v>168.5</v>
      </c>
      <c r="J137" s="6">
        <f t="shared" si="5"/>
        <v>-0.05637982195845697</v>
      </c>
      <c r="K137" s="6">
        <v>2</v>
      </c>
      <c r="L137" s="6">
        <v>5</v>
      </c>
      <c r="M137" s="6">
        <v>0</v>
      </c>
      <c r="N137" s="6">
        <v>1</v>
      </c>
      <c r="O137" s="6">
        <v>1</v>
      </c>
      <c r="P137" s="6">
        <v>1</v>
      </c>
      <c r="Q137" s="6">
        <v>0</v>
      </c>
      <c r="R137" s="6">
        <v>0</v>
      </c>
      <c r="S137" s="6">
        <v>28</v>
      </c>
      <c r="T137" s="6">
        <v>1</v>
      </c>
      <c r="U137" s="6">
        <v>70</v>
      </c>
      <c r="V137" s="8">
        <v>12</v>
      </c>
      <c r="W137" s="8">
        <v>1</v>
      </c>
      <c r="X137" s="8">
        <v>2</v>
      </c>
    </row>
    <row r="138" spans="1:24" ht="13.5">
      <c r="A138" s="7">
        <v>4.23</v>
      </c>
      <c r="B138" s="8">
        <v>28</v>
      </c>
      <c r="C138" s="8">
        <v>2</v>
      </c>
      <c r="D138" s="8">
        <v>1</v>
      </c>
      <c r="E138" s="8">
        <v>10</v>
      </c>
      <c r="F138" s="8">
        <v>157</v>
      </c>
      <c r="G138" s="8">
        <v>169</v>
      </c>
      <c r="H138" s="8">
        <v>158</v>
      </c>
      <c r="I138" s="6">
        <f t="shared" si="4"/>
        <v>163.5</v>
      </c>
      <c r="J138" s="6">
        <f t="shared" si="5"/>
        <v>-0.039755351681957186</v>
      </c>
      <c r="K138" s="8">
        <v>3</v>
      </c>
      <c r="L138" s="8">
        <v>4</v>
      </c>
      <c r="M138" s="8">
        <v>0</v>
      </c>
      <c r="N138" s="8">
        <v>0</v>
      </c>
      <c r="O138" s="8">
        <v>1</v>
      </c>
      <c r="P138" s="8">
        <v>1</v>
      </c>
      <c r="Q138" s="8">
        <v>0</v>
      </c>
      <c r="R138" s="8">
        <v>2</v>
      </c>
      <c r="S138" s="8">
        <v>20</v>
      </c>
      <c r="T138" s="8">
        <v>1</v>
      </c>
      <c r="U138" s="8">
        <v>55</v>
      </c>
      <c r="V138" s="8">
        <v>15</v>
      </c>
      <c r="W138" s="8">
        <v>0</v>
      </c>
      <c r="X138" s="8">
        <v>2</v>
      </c>
    </row>
    <row r="139" spans="1:24" ht="13.5">
      <c r="A139" s="7">
        <v>4.23999999999999</v>
      </c>
      <c r="B139" s="6">
        <v>28</v>
      </c>
      <c r="C139" s="6">
        <v>2</v>
      </c>
      <c r="D139" s="6">
        <v>1</v>
      </c>
      <c r="E139" s="6">
        <v>10</v>
      </c>
      <c r="F139" s="6">
        <v>157</v>
      </c>
      <c r="G139" s="6">
        <v>165</v>
      </c>
      <c r="H139" s="6">
        <v>158</v>
      </c>
      <c r="I139" s="6">
        <f t="shared" si="4"/>
        <v>161.5</v>
      </c>
      <c r="J139" s="6">
        <f t="shared" si="5"/>
        <v>-0.02786377708978328</v>
      </c>
      <c r="K139" s="6">
        <v>1</v>
      </c>
      <c r="L139" s="6">
        <v>3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30</v>
      </c>
      <c r="T139" s="6">
        <v>0.5</v>
      </c>
      <c r="U139" s="6">
        <v>60</v>
      </c>
      <c r="V139" s="8">
        <v>15</v>
      </c>
      <c r="W139" s="8">
        <v>1</v>
      </c>
      <c r="X139" s="8">
        <v>1</v>
      </c>
    </row>
    <row r="140" spans="1:24" ht="13.5">
      <c r="A140" s="7">
        <v>4.24999999999999</v>
      </c>
      <c r="B140" s="6">
        <v>20</v>
      </c>
      <c r="C140" s="6">
        <v>1</v>
      </c>
      <c r="D140" s="6">
        <v>1</v>
      </c>
      <c r="E140" s="6">
        <v>10</v>
      </c>
      <c r="F140" s="6">
        <v>172</v>
      </c>
      <c r="G140" s="6">
        <v>170</v>
      </c>
      <c r="H140" s="6">
        <v>152</v>
      </c>
      <c r="I140" s="6">
        <f t="shared" si="4"/>
        <v>161</v>
      </c>
      <c r="J140" s="6">
        <f t="shared" si="5"/>
        <v>0.06832298136645963</v>
      </c>
      <c r="K140" s="6">
        <v>2</v>
      </c>
      <c r="L140" s="6">
        <v>3</v>
      </c>
      <c r="M140" s="6">
        <v>0</v>
      </c>
      <c r="N140" s="6">
        <v>1</v>
      </c>
      <c r="O140" s="6">
        <v>1</v>
      </c>
      <c r="P140" s="6">
        <v>1</v>
      </c>
      <c r="Q140" s="6">
        <v>0</v>
      </c>
      <c r="R140" s="6">
        <v>1</v>
      </c>
      <c r="S140" s="6">
        <v>16</v>
      </c>
      <c r="T140" s="6">
        <v>1</v>
      </c>
      <c r="U140" s="6">
        <v>90</v>
      </c>
      <c r="V140" s="8">
        <v>9</v>
      </c>
      <c r="W140" s="8">
        <v>1</v>
      </c>
      <c r="X140" s="8">
        <v>0</v>
      </c>
    </row>
    <row r="141" spans="1:24" ht="13.5">
      <c r="A141" s="7">
        <v>4.25999999999999</v>
      </c>
      <c r="B141" s="6">
        <v>23</v>
      </c>
      <c r="C141" s="6">
        <v>2</v>
      </c>
      <c r="D141" s="6">
        <v>1</v>
      </c>
      <c r="E141" s="6">
        <v>9</v>
      </c>
      <c r="F141" s="6">
        <v>165.5</v>
      </c>
      <c r="G141" s="6">
        <v>175.5</v>
      </c>
      <c r="H141" s="6">
        <v>165.5</v>
      </c>
      <c r="I141" s="6">
        <f t="shared" si="4"/>
        <v>170.5</v>
      </c>
      <c r="J141" s="6">
        <f t="shared" si="5"/>
        <v>-0.02932551319648094</v>
      </c>
      <c r="K141" s="6">
        <v>2</v>
      </c>
      <c r="L141" s="6">
        <v>2</v>
      </c>
      <c r="M141" s="6">
        <v>0</v>
      </c>
      <c r="N141" s="6">
        <v>0</v>
      </c>
      <c r="O141" s="6">
        <v>1</v>
      </c>
      <c r="P141" s="6">
        <v>1</v>
      </c>
      <c r="Q141" s="6">
        <v>0</v>
      </c>
      <c r="R141" s="6">
        <v>0</v>
      </c>
      <c r="S141" s="6">
        <v>10</v>
      </c>
      <c r="T141" s="6">
        <v>3</v>
      </c>
      <c r="U141" s="6">
        <v>60</v>
      </c>
      <c r="V141" s="8">
        <v>12</v>
      </c>
      <c r="W141" s="8">
        <v>1</v>
      </c>
      <c r="X141" s="8">
        <v>2</v>
      </c>
    </row>
    <row r="142" spans="1:24" ht="13.5">
      <c r="A142" s="7">
        <v>4.26999999999999</v>
      </c>
      <c r="B142" s="8">
        <v>24</v>
      </c>
      <c r="C142" s="8">
        <v>2</v>
      </c>
      <c r="D142" s="8">
        <v>1</v>
      </c>
      <c r="E142" s="8">
        <v>9</v>
      </c>
      <c r="F142" s="8">
        <v>163</v>
      </c>
      <c r="G142" s="8">
        <v>172</v>
      </c>
      <c r="H142" s="8">
        <v>162</v>
      </c>
      <c r="I142" s="6">
        <f t="shared" si="4"/>
        <v>167</v>
      </c>
      <c r="J142" s="6">
        <f t="shared" si="5"/>
        <v>-0.023952095808383235</v>
      </c>
      <c r="K142" s="8">
        <v>3</v>
      </c>
      <c r="L142" s="8">
        <v>2</v>
      </c>
      <c r="M142" s="8">
        <v>1</v>
      </c>
      <c r="N142" s="8">
        <v>0</v>
      </c>
      <c r="O142" s="8">
        <v>1</v>
      </c>
      <c r="P142" s="8">
        <v>0</v>
      </c>
      <c r="Q142" s="8">
        <v>0</v>
      </c>
      <c r="R142" s="8">
        <v>1</v>
      </c>
      <c r="S142" s="8">
        <v>27</v>
      </c>
      <c r="T142" s="8">
        <v>1</v>
      </c>
      <c r="U142" s="8">
        <v>60</v>
      </c>
      <c r="V142" s="8">
        <v>17</v>
      </c>
      <c r="W142" s="8">
        <v>1</v>
      </c>
      <c r="X142" s="8">
        <v>1</v>
      </c>
    </row>
    <row r="143" spans="1:24" ht="13.5">
      <c r="A143" s="7">
        <v>4.27999999999999</v>
      </c>
      <c r="B143" s="6">
        <v>20</v>
      </c>
      <c r="C143" s="6">
        <v>2</v>
      </c>
      <c r="D143" s="6">
        <v>1</v>
      </c>
      <c r="E143" s="6">
        <v>9</v>
      </c>
      <c r="F143" s="6">
        <v>158</v>
      </c>
      <c r="G143" s="6">
        <v>169</v>
      </c>
      <c r="H143" s="6">
        <v>155</v>
      </c>
      <c r="I143" s="6">
        <f t="shared" si="4"/>
        <v>162</v>
      </c>
      <c r="J143" s="6">
        <f t="shared" si="5"/>
        <v>-0.024691358024691357</v>
      </c>
      <c r="K143" s="6">
        <v>4</v>
      </c>
      <c r="L143" s="6">
        <v>2</v>
      </c>
      <c r="M143" s="6">
        <v>0</v>
      </c>
      <c r="N143" s="6">
        <v>1</v>
      </c>
      <c r="O143" s="6">
        <v>0</v>
      </c>
      <c r="P143" s="6">
        <v>0</v>
      </c>
      <c r="Q143" s="6">
        <v>0</v>
      </c>
      <c r="R143" s="6">
        <v>1</v>
      </c>
      <c r="S143" s="6">
        <v>45</v>
      </c>
      <c r="T143" s="6">
        <v>2</v>
      </c>
      <c r="U143" s="6">
        <v>100</v>
      </c>
      <c r="V143" s="8">
        <v>14</v>
      </c>
      <c r="W143" s="8">
        <v>1</v>
      </c>
      <c r="X143" s="8">
        <v>1</v>
      </c>
    </row>
    <row r="144" spans="1:24" ht="13.5">
      <c r="A144" s="7">
        <v>4.28999999999999</v>
      </c>
      <c r="B144" s="6">
        <v>20</v>
      </c>
      <c r="C144" s="6">
        <v>2</v>
      </c>
      <c r="D144" s="6">
        <v>1</v>
      </c>
      <c r="E144" s="6">
        <v>9</v>
      </c>
      <c r="F144" s="6">
        <v>156</v>
      </c>
      <c r="G144" s="6">
        <v>168</v>
      </c>
      <c r="H144" s="6">
        <v>165</v>
      </c>
      <c r="I144" s="6">
        <f t="shared" si="4"/>
        <v>166.5</v>
      </c>
      <c r="J144" s="6">
        <f t="shared" si="5"/>
        <v>-0.06306306306306306</v>
      </c>
      <c r="K144" s="6">
        <v>1</v>
      </c>
      <c r="L144" s="6">
        <v>3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1</v>
      </c>
      <c r="S144" s="6">
        <v>8</v>
      </c>
      <c r="T144" s="6">
        <v>2</v>
      </c>
      <c r="U144" s="6">
        <v>120</v>
      </c>
      <c r="V144" s="8">
        <v>12</v>
      </c>
      <c r="W144" s="8">
        <v>1</v>
      </c>
      <c r="X144" s="8">
        <v>6</v>
      </c>
    </row>
    <row r="145" spans="1:24" ht="13.5">
      <c r="A145" s="7">
        <v>4.29999999999999</v>
      </c>
      <c r="B145" s="6">
        <v>19</v>
      </c>
      <c r="C145" s="6">
        <v>1</v>
      </c>
      <c r="D145" s="6"/>
      <c r="E145" s="6">
        <v>9</v>
      </c>
      <c r="F145" s="6">
        <v>163</v>
      </c>
      <c r="G145" s="6">
        <v>165</v>
      </c>
      <c r="H145" s="6">
        <v>154</v>
      </c>
      <c r="I145" s="6">
        <f t="shared" si="4"/>
        <v>159.5</v>
      </c>
      <c r="J145" s="6">
        <f t="shared" si="5"/>
        <v>0.0219435736677116</v>
      </c>
      <c r="K145" s="6">
        <v>1</v>
      </c>
      <c r="L145" s="6">
        <v>2</v>
      </c>
      <c r="M145" s="6">
        <v>0</v>
      </c>
      <c r="N145" s="6">
        <v>1</v>
      </c>
      <c r="O145" s="6">
        <v>1</v>
      </c>
      <c r="P145" s="6">
        <v>0</v>
      </c>
      <c r="Q145" s="6">
        <v>0</v>
      </c>
      <c r="R145" s="6">
        <v>1</v>
      </c>
      <c r="S145" s="6">
        <v>0</v>
      </c>
      <c r="T145" s="6">
        <v>0</v>
      </c>
      <c r="U145" s="6">
        <v>1</v>
      </c>
      <c r="V145" s="8">
        <v>14</v>
      </c>
      <c r="W145" s="8">
        <v>1</v>
      </c>
      <c r="X145" s="8">
        <v>1</v>
      </c>
    </row>
    <row r="146" spans="1:24" ht="13.5">
      <c r="A146" s="7">
        <v>4.12</v>
      </c>
      <c r="B146" s="6">
        <v>20</v>
      </c>
      <c r="C146" s="6">
        <v>1</v>
      </c>
      <c r="D146" s="6">
        <v>2</v>
      </c>
      <c r="E146" s="6">
        <v>4</v>
      </c>
      <c r="F146" s="6">
        <v>177</v>
      </c>
      <c r="G146" s="6">
        <v>167</v>
      </c>
      <c r="H146" s="6">
        <v>160</v>
      </c>
      <c r="I146" s="6">
        <f t="shared" si="4"/>
        <v>163.5</v>
      </c>
      <c r="J146" s="6">
        <f t="shared" si="5"/>
        <v>0.08256880733944955</v>
      </c>
      <c r="K146" s="6">
        <v>1</v>
      </c>
      <c r="L146" s="6">
        <v>2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1</v>
      </c>
      <c r="S146" s="6">
        <v>2</v>
      </c>
      <c r="T146" s="6">
        <v>5</v>
      </c>
      <c r="U146" s="6">
        <v>30</v>
      </c>
      <c r="V146" s="8">
        <v>15</v>
      </c>
      <c r="W146" s="8">
        <v>1</v>
      </c>
      <c r="X146" s="8">
        <v>2</v>
      </c>
    </row>
    <row r="147" spans="1:24" ht="13.5">
      <c r="A147" s="7">
        <v>4.31999999999999</v>
      </c>
      <c r="B147" s="6">
        <v>19</v>
      </c>
      <c r="C147" s="6">
        <v>1</v>
      </c>
      <c r="D147" s="6">
        <v>1</v>
      </c>
      <c r="E147" s="6">
        <v>8</v>
      </c>
      <c r="F147" s="6">
        <v>172</v>
      </c>
      <c r="G147" s="6">
        <v>168</v>
      </c>
      <c r="H147" s="6">
        <v>153</v>
      </c>
      <c r="I147" s="6">
        <f t="shared" si="4"/>
        <v>160.5</v>
      </c>
      <c r="J147" s="6">
        <f t="shared" si="5"/>
        <v>0.07165109034267912</v>
      </c>
      <c r="K147" s="6">
        <v>3</v>
      </c>
      <c r="L147" s="6">
        <v>2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1</v>
      </c>
      <c r="S147" s="6">
        <v>30</v>
      </c>
      <c r="T147" s="6">
        <v>1</v>
      </c>
      <c r="U147" s="6">
        <v>60</v>
      </c>
      <c r="V147" s="8">
        <v>13</v>
      </c>
      <c r="W147" s="8">
        <v>1</v>
      </c>
      <c r="X147" s="8">
        <v>0</v>
      </c>
    </row>
    <row r="148" spans="1:24" ht="13.5">
      <c r="A148" s="7">
        <v>4.32999999999999</v>
      </c>
      <c r="B148" s="6">
        <v>21</v>
      </c>
      <c r="C148" s="6">
        <v>1</v>
      </c>
      <c r="D148" s="6">
        <v>1</v>
      </c>
      <c r="E148" s="6">
        <v>7</v>
      </c>
      <c r="F148" s="6">
        <v>171</v>
      </c>
      <c r="G148" s="6">
        <v>168</v>
      </c>
      <c r="H148" s="6">
        <v>153</v>
      </c>
      <c r="I148" s="6">
        <f t="shared" si="4"/>
        <v>160.5</v>
      </c>
      <c r="J148" s="6">
        <f t="shared" si="5"/>
        <v>0.06542056074766354</v>
      </c>
      <c r="K148" s="6">
        <v>2</v>
      </c>
      <c r="L148" s="6">
        <v>1</v>
      </c>
      <c r="M148" s="6">
        <v>1</v>
      </c>
      <c r="N148" s="6">
        <v>1</v>
      </c>
      <c r="O148" s="6">
        <v>0</v>
      </c>
      <c r="P148" s="6">
        <v>1</v>
      </c>
      <c r="Q148" s="6">
        <v>0</v>
      </c>
      <c r="R148" s="6">
        <v>1</v>
      </c>
      <c r="S148" s="6">
        <v>25</v>
      </c>
      <c r="T148" s="6">
        <v>2</v>
      </c>
      <c r="U148" s="6">
        <v>100</v>
      </c>
      <c r="V148" s="8">
        <v>12</v>
      </c>
      <c r="W148" s="8">
        <v>0</v>
      </c>
      <c r="X148" s="8">
        <v>2</v>
      </c>
    </row>
    <row r="149" spans="1:24" ht="13.5">
      <c r="A149" s="7">
        <v>4.33999999999999</v>
      </c>
      <c r="B149" s="6">
        <v>20</v>
      </c>
      <c r="C149" s="6">
        <v>1</v>
      </c>
      <c r="D149" s="6">
        <v>1</v>
      </c>
      <c r="E149" s="6">
        <v>7</v>
      </c>
      <c r="F149" s="6">
        <v>182</v>
      </c>
      <c r="G149" s="6">
        <v>172</v>
      </c>
      <c r="H149" s="6">
        <v>164</v>
      </c>
      <c r="I149" s="6">
        <f t="shared" si="4"/>
        <v>168</v>
      </c>
      <c r="J149" s="6">
        <f t="shared" si="5"/>
        <v>0.08333333333333333</v>
      </c>
      <c r="K149" s="6">
        <v>2</v>
      </c>
      <c r="L149" s="6">
        <v>2</v>
      </c>
      <c r="M149" s="6">
        <v>1</v>
      </c>
      <c r="N149" s="6">
        <v>1</v>
      </c>
      <c r="O149" s="6">
        <v>1</v>
      </c>
      <c r="P149" s="6">
        <v>1</v>
      </c>
      <c r="Q149" s="6">
        <v>1</v>
      </c>
      <c r="R149" s="6">
        <v>1</v>
      </c>
      <c r="S149" s="6">
        <v>5</v>
      </c>
      <c r="T149" s="6">
        <v>1</v>
      </c>
      <c r="U149" s="6">
        <v>70</v>
      </c>
      <c r="V149" s="8">
        <v>13</v>
      </c>
      <c r="W149" s="8">
        <v>1</v>
      </c>
      <c r="X149" s="8">
        <v>0</v>
      </c>
    </row>
    <row r="150" spans="1:24" ht="13.5">
      <c r="A150" s="7">
        <v>4.34999999999999</v>
      </c>
      <c r="B150" s="6">
        <v>20</v>
      </c>
      <c r="C150" s="6">
        <v>2</v>
      </c>
      <c r="D150" s="6">
        <v>1</v>
      </c>
      <c r="E150" s="6">
        <v>7</v>
      </c>
      <c r="F150" s="6">
        <v>155</v>
      </c>
      <c r="G150" s="6">
        <v>170</v>
      </c>
      <c r="H150" s="6">
        <v>153</v>
      </c>
      <c r="I150" s="6">
        <f t="shared" si="4"/>
        <v>161.5</v>
      </c>
      <c r="J150" s="6">
        <f t="shared" si="5"/>
        <v>-0.04024767801857585</v>
      </c>
      <c r="K150" s="6">
        <v>1</v>
      </c>
      <c r="L150" s="6">
        <v>2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1</v>
      </c>
      <c r="S150" s="6">
        <v>5</v>
      </c>
      <c r="T150" s="6">
        <v>3</v>
      </c>
      <c r="U150" s="6">
        <v>50</v>
      </c>
      <c r="V150" s="8">
        <v>12</v>
      </c>
      <c r="W150" s="8">
        <v>1</v>
      </c>
      <c r="X150" s="8">
        <v>2</v>
      </c>
    </row>
    <row r="151" spans="1:24" ht="13.5">
      <c r="A151" s="7">
        <v>4.35999999999999</v>
      </c>
      <c r="B151" s="6">
        <v>19</v>
      </c>
      <c r="C151" s="6">
        <v>1</v>
      </c>
      <c r="D151" s="6">
        <v>1</v>
      </c>
      <c r="E151" s="6">
        <v>7</v>
      </c>
      <c r="F151" s="6">
        <v>175</v>
      </c>
      <c r="G151" s="6">
        <v>169</v>
      </c>
      <c r="H151" s="6">
        <v>155</v>
      </c>
      <c r="I151" s="6">
        <f t="shared" si="4"/>
        <v>162</v>
      </c>
      <c r="J151" s="6">
        <f t="shared" si="5"/>
        <v>0.08024691358024691</v>
      </c>
      <c r="K151" s="6">
        <v>1</v>
      </c>
      <c r="L151" s="6">
        <v>2</v>
      </c>
      <c r="M151" s="6">
        <v>1</v>
      </c>
      <c r="N151" s="6">
        <v>0</v>
      </c>
      <c r="O151" s="6">
        <v>0</v>
      </c>
      <c r="P151" s="6">
        <v>0</v>
      </c>
      <c r="Q151" s="6">
        <v>0</v>
      </c>
      <c r="R151" s="6">
        <v>1</v>
      </c>
      <c r="S151" s="6">
        <v>20</v>
      </c>
      <c r="T151" s="6">
        <v>0.5</v>
      </c>
      <c r="U151" s="6">
        <v>10</v>
      </c>
      <c r="V151" s="8">
        <v>14</v>
      </c>
      <c r="W151" s="8">
        <v>0</v>
      </c>
      <c r="X151" s="8">
        <v>0</v>
      </c>
    </row>
    <row r="152" spans="1:24" ht="13.5">
      <c r="A152" s="7">
        <v>2.40000000000001</v>
      </c>
      <c r="B152" s="8">
        <v>19</v>
      </c>
      <c r="C152" s="8">
        <v>1</v>
      </c>
      <c r="D152" s="8">
        <v>1</v>
      </c>
      <c r="E152" s="8">
        <v>9</v>
      </c>
      <c r="F152" s="8">
        <v>175</v>
      </c>
      <c r="G152" s="8">
        <v>165</v>
      </c>
      <c r="H152" s="8">
        <v>155</v>
      </c>
      <c r="I152" s="6">
        <f t="shared" si="4"/>
        <v>160</v>
      </c>
      <c r="J152" s="6">
        <f t="shared" si="5"/>
        <v>0.09375</v>
      </c>
      <c r="K152" s="8">
        <v>1</v>
      </c>
      <c r="L152" s="8">
        <v>2</v>
      </c>
      <c r="M152" s="8">
        <v>0</v>
      </c>
      <c r="N152" s="8">
        <v>1</v>
      </c>
      <c r="O152" s="8">
        <v>0</v>
      </c>
      <c r="P152" s="8">
        <v>0</v>
      </c>
      <c r="Q152" s="8">
        <v>0</v>
      </c>
      <c r="R152" s="8">
        <v>1</v>
      </c>
      <c r="S152" s="8">
        <v>12</v>
      </c>
      <c r="T152" s="8">
        <v>2</v>
      </c>
      <c r="U152" s="8">
        <v>60</v>
      </c>
      <c r="V152" s="8">
        <v>23</v>
      </c>
      <c r="W152" s="8">
        <v>0</v>
      </c>
      <c r="X152" s="8">
        <v>2</v>
      </c>
    </row>
    <row r="153" spans="1:24" ht="13.5">
      <c r="A153" s="7">
        <v>4.37999999999999</v>
      </c>
      <c r="B153" s="6">
        <v>20</v>
      </c>
      <c r="C153" s="6">
        <v>1</v>
      </c>
      <c r="D153" s="6">
        <v>1</v>
      </c>
      <c r="E153" s="6">
        <v>6</v>
      </c>
      <c r="F153" s="6">
        <v>170</v>
      </c>
      <c r="G153" s="6">
        <v>165</v>
      </c>
      <c r="H153" s="6">
        <v>150</v>
      </c>
      <c r="I153" s="6">
        <f t="shared" si="4"/>
        <v>157.5</v>
      </c>
      <c r="J153" s="6">
        <f t="shared" si="5"/>
        <v>0.07936507936507936</v>
      </c>
      <c r="K153" s="6">
        <v>1</v>
      </c>
      <c r="L153" s="6">
        <v>2</v>
      </c>
      <c r="M153" s="6">
        <v>0</v>
      </c>
      <c r="N153" s="6">
        <v>0</v>
      </c>
      <c r="O153" s="6">
        <v>1</v>
      </c>
      <c r="P153" s="6">
        <v>1</v>
      </c>
      <c r="Q153" s="6">
        <v>1</v>
      </c>
      <c r="R153" s="6">
        <v>0</v>
      </c>
      <c r="S153" s="6">
        <v>16</v>
      </c>
      <c r="T153" s="6">
        <v>0</v>
      </c>
      <c r="U153" s="6">
        <v>15</v>
      </c>
      <c r="V153" s="8">
        <v>15</v>
      </c>
      <c r="W153" s="8">
        <v>1</v>
      </c>
      <c r="X153" s="8">
        <v>0</v>
      </c>
    </row>
    <row r="154" spans="1:24" ht="13.5">
      <c r="A154" s="7">
        <v>3.50000000000001</v>
      </c>
      <c r="B154" s="8">
        <v>19</v>
      </c>
      <c r="C154" s="8">
        <v>1</v>
      </c>
      <c r="D154" s="8">
        <v>1</v>
      </c>
      <c r="E154" s="8">
        <v>4</v>
      </c>
      <c r="F154" s="8">
        <v>176</v>
      </c>
      <c r="G154" s="8">
        <v>160</v>
      </c>
      <c r="H154" s="8">
        <v>154</v>
      </c>
      <c r="I154" s="6">
        <f t="shared" si="4"/>
        <v>157</v>
      </c>
      <c r="J154" s="6">
        <f t="shared" si="5"/>
        <v>0.12101910828025478</v>
      </c>
      <c r="K154" s="8">
        <v>1</v>
      </c>
      <c r="L154" s="8">
        <v>2</v>
      </c>
      <c r="M154" s="8">
        <v>1</v>
      </c>
      <c r="N154" s="8">
        <v>1</v>
      </c>
      <c r="O154" s="8">
        <v>0</v>
      </c>
      <c r="P154" s="8">
        <v>0</v>
      </c>
      <c r="Q154" s="8">
        <v>0</v>
      </c>
      <c r="R154" s="8">
        <v>1</v>
      </c>
      <c r="S154" s="8">
        <v>0</v>
      </c>
      <c r="T154" s="8">
        <v>1</v>
      </c>
      <c r="U154" s="8">
        <v>30</v>
      </c>
      <c r="V154" s="8">
        <v>18</v>
      </c>
      <c r="W154" s="8">
        <v>1</v>
      </c>
      <c r="X154" s="8">
        <v>1</v>
      </c>
    </row>
    <row r="155" spans="1:24" ht="13.5">
      <c r="A155" s="7">
        <v>4.39999999999999</v>
      </c>
      <c r="B155" s="6">
        <v>19</v>
      </c>
      <c r="C155" s="6">
        <v>1</v>
      </c>
      <c r="D155" s="6">
        <v>1</v>
      </c>
      <c r="E155" s="6">
        <v>4</v>
      </c>
      <c r="F155" s="6">
        <v>170</v>
      </c>
      <c r="G155" s="6">
        <v>170</v>
      </c>
      <c r="H155" s="6">
        <v>150</v>
      </c>
      <c r="I155" s="6">
        <f t="shared" si="4"/>
        <v>160</v>
      </c>
      <c r="J155" s="6">
        <f t="shared" si="5"/>
        <v>0.0625</v>
      </c>
      <c r="K155" s="6">
        <v>3</v>
      </c>
      <c r="L155" s="6">
        <v>3</v>
      </c>
      <c r="M155" s="6">
        <v>1</v>
      </c>
      <c r="N155" s="6">
        <v>1</v>
      </c>
      <c r="O155" s="6">
        <v>1</v>
      </c>
      <c r="P155" s="6">
        <v>1</v>
      </c>
      <c r="Q155" s="6">
        <v>1</v>
      </c>
      <c r="R155" s="6">
        <v>1</v>
      </c>
      <c r="S155" s="6">
        <v>15</v>
      </c>
      <c r="T155" s="6">
        <v>2</v>
      </c>
      <c r="U155" s="6">
        <v>45</v>
      </c>
      <c r="V155" s="8">
        <v>15</v>
      </c>
      <c r="W155" s="8">
        <v>1</v>
      </c>
      <c r="X155" s="8">
        <v>1</v>
      </c>
    </row>
    <row r="156" spans="1:24" ht="13.5">
      <c r="A156" s="7">
        <v>4.40999999999999</v>
      </c>
      <c r="B156" s="6">
        <v>19</v>
      </c>
      <c r="C156" s="6">
        <v>2</v>
      </c>
      <c r="D156" s="6">
        <v>1</v>
      </c>
      <c r="E156" s="6">
        <v>4</v>
      </c>
      <c r="F156" s="6">
        <v>157</v>
      </c>
      <c r="G156" s="6">
        <v>169</v>
      </c>
      <c r="H156" s="6">
        <v>153</v>
      </c>
      <c r="I156" s="6">
        <f t="shared" si="4"/>
        <v>161</v>
      </c>
      <c r="J156" s="6">
        <f t="shared" si="5"/>
        <v>-0.024844720496894408</v>
      </c>
      <c r="K156" s="6">
        <v>1</v>
      </c>
      <c r="L156" s="6">
        <v>2</v>
      </c>
      <c r="M156" s="6">
        <v>0</v>
      </c>
      <c r="N156" s="6">
        <v>1</v>
      </c>
      <c r="O156" s="6">
        <v>1</v>
      </c>
      <c r="P156" s="6">
        <v>1</v>
      </c>
      <c r="Q156" s="6">
        <v>0</v>
      </c>
      <c r="R156" s="6">
        <v>1</v>
      </c>
      <c r="S156" s="6">
        <v>14</v>
      </c>
      <c r="T156" s="6">
        <v>2</v>
      </c>
      <c r="U156" s="6">
        <v>100</v>
      </c>
      <c r="V156" s="8">
        <v>14</v>
      </c>
      <c r="W156" s="8">
        <v>1</v>
      </c>
      <c r="X156" s="8">
        <v>0</v>
      </c>
    </row>
    <row r="157" spans="1:24" ht="13.5">
      <c r="A157" s="7">
        <v>4.41999999999999</v>
      </c>
      <c r="B157" s="6">
        <v>19</v>
      </c>
      <c r="C157" s="6">
        <v>2</v>
      </c>
      <c r="D157" s="6">
        <v>1</v>
      </c>
      <c r="E157" s="6">
        <v>4</v>
      </c>
      <c r="F157" s="6">
        <v>157</v>
      </c>
      <c r="G157" s="6">
        <v>170</v>
      </c>
      <c r="H157" s="6">
        <v>149</v>
      </c>
      <c r="I157" s="6">
        <f t="shared" si="4"/>
        <v>159.5</v>
      </c>
      <c r="J157" s="6">
        <f t="shared" si="5"/>
        <v>-0.01567398119122257</v>
      </c>
      <c r="K157" s="6">
        <v>3</v>
      </c>
      <c r="L157" s="6">
        <v>2</v>
      </c>
      <c r="M157" s="6">
        <v>1</v>
      </c>
      <c r="N157" s="6">
        <v>0</v>
      </c>
      <c r="O157" s="6">
        <v>1</v>
      </c>
      <c r="P157" s="6">
        <v>0</v>
      </c>
      <c r="Q157" s="6">
        <v>0</v>
      </c>
      <c r="R157" s="6">
        <v>1</v>
      </c>
      <c r="S157" s="6">
        <v>4</v>
      </c>
      <c r="T157" s="6">
        <v>2</v>
      </c>
      <c r="U157" s="6">
        <v>2</v>
      </c>
      <c r="V157" s="8">
        <v>13</v>
      </c>
      <c r="W157" s="8">
        <v>1</v>
      </c>
      <c r="X157" s="8">
        <v>2</v>
      </c>
    </row>
    <row r="158" spans="1:24" ht="13.5">
      <c r="A158" s="7">
        <v>4.42999999999999</v>
      </c>
      <c r="B158" s="6">
        <v>19</v>
      </c>
      <c r="C158" s="6">
        <v>2</v>
      </c>
      <c r="D158" s="6">
        <v>1</v>
      </c>
      <c r="E158" s="6">
        <v>4</v>
      </c>
      <c r="F158" s="6">
        <v>162</v>
      </c>
      <c r="G158" s="6">
        <v>164</v>
      </c>
      <c r="H158" s="6">
        <v>156</v>
      </c>
      <c r="I158" s="6">
        <f t="shared" si="4"/>
        <v>160</v>
      </c>
      <c r="J158" s="6">
        <f t="shared" si="5"/>
        <v>0.0125</v>
      </c>
      <c r="K158" s="6">
        <v>4</v>
      </c>
      <c r="L158" s="6">
        <v>3</v>
      </c>
      <c r="M158" s="6">
        <v>1</v>
      </c>
      <c r="N158" s="6">
        <v>0</v>
      </c>
      <c r="O158" s="6">
        <v>1</v>
      </c>
      <c r="P158" s="6">
        <v>0</v>
      </c>
      <c r="Q158" s="6">
        <v>0</v>
      </c>
      <c r="R158" s="6">
        <v>1</v>
      </c>
      <c r="S158" s="6">
        <v>0</v>
      </c>
      <c r="T158" s="6">
        <v>2</v>
      </c>
      <c r="U158" s="6">
        <v>30</v>
      </c>
      <c r="V158" s="8">
        <v>28</v>
      </c>
      <c r="W158" s="8">
        <v>0</v>
      </c>
      <c r="X158" s="8">
        <v>1</v>
      </c>
    </row>
    <row r="159" spans="1:24" ht="13.5">
      <c r="A159" s="7">
        <v>4.43999999999999</v>
      </c>
      <c r="B159" s="6">
        <v>19</v>
      </c>
      <c r="C159" s="6">
        <v>1</v>
      </c>
      <c r="D159" s="6">
        <v>1</v>
      </c>
      <c r="E159" s="6">
        <v>3</v>
      </c>
      <c r="F159" s="6">
        <v>166</v>
      </c>
      <c r="G159" s="6">
        <v>172</v>
      </c>
      <c r="H159" s="6">
        <v>154</v>
      </c>
      <c r="I159" s="6">
        <f t="shared" si="4"/>
        <v>163</v>
      </c>
      <c r="J159" s="6">
        <f t="shared" si="5"/>
        <v>0.018404907975460124</v>
      </c>
      <c r="K159" s="6">
        <v>2</v>
      </c>
      <c r="L159" s="6">
        <v>2</v>
      </c>
      <c r="M159" s="6">
        <v>0</v>
      </c>
      <c r="N159" s="6">
        <v>1</v>
      </c>
      <c r="O159" s="6">
        <v>0</v>
      </c>
      <c r="P159" s="6">
        <v>0</v>
      </c>
      <c r="Q159" s="6">
        <v>0</v>
      </c>
      <c r="R159" s="6">
        <v>1</v>
      </c>
      <c r="S159" s="6">
        <v>20</v>
      </c>
      <c r="T159" s="6">
        <v>3</v>
      </c>
      <c r="U159" s="6">
        <v>1.5</v>
      </c>
      <c r="V159" s="8">
        <v>15</v>
      </c>
      <c r="W159" s="8">
        <v>0</v>
      </c>
      <c r="X159" s="8">
        <v>0</v>
      </c>
    </row>
    <row r="160" spans="1:24" ht="13.5">
      <c r="A160" s="7">
        <v>4.44999999999999</v>
      </c>
      <c r="B160" s="6">
        <v>20</v>
      </c>
      <c r="C160" s="6">
        <v>1</v>
      </c>
      <c r="D160" s="6">
        <v>1</v>
      </c>
      <c r="E160" s="6">
        <v>3</v>
      </c>
      <c r="F160" s="6">
        <v>178</v>
      </c>
      <c r="G160" s="6">
        <v>180</v>
      </c>
      <c r="H160" s="6">
        <v>160</v>
      </c>
      <c r="I160" s="6">
        <f t="shared" si="4"/>
        <v>170</v>
      </c>
      <c r="J160" s="6">
        <f t="shared" si="5"/>
        <v>0.047058823529411764</v>
      </c>
      <c r="K160" s="6">
        <v>3</v>
      </c>
      <c r="L160" s="6">
        <v>4</v>
      </c>
      <c r="M160" s="6">
        <v>1</v>
      </c>
      <c r="N160" s="6">
        <v>1</v>
      </c>
      <c r="O160" s="6">
        <v>0</v>
      </c>
      <c r="P160" s="6">
        <v>0</v>
      </c>
      <c r="Q160" s="6">
        <v>0</v>
      </c>
      <c r="R160" s="6">
        <v>1</v>
      </c>
      <c r="S160" s="6">
        <v>28</v>
      </c>
      <c r="T160" s="6">
        <v>1</v>
      </c>
      <c r="U160" s="6">
        <v>50</v>
      </c>
      <c r="V160" s="8">
        <v>13</v>
      </c>
      <c r="W160" s="8">
        <v>1</v>
      </c>
      <c r="X160" s="8">
        <v>0</v>
      </c>
    </row>
    <row r="161" spans="1:24" ht="13.5">
      <c r="A161" s="7">
        <v>4.45999999999999</v>
      </c>
      <c r="B161" s="6">
        <v>19</v>
      </c>
      <c r="C161" s="6">
        <v>1</v>
      </c>
      <c r="D161" s="6">
        <v>1</v>
      </c>
      <c r="E161" s="6">
        <v>2</v>
      </c>
      <c r="F161" s="6">
        <v>166</v>
      </c>
      <c r="G161" s="6">
        <v>170</v>
      </c>
      <c r="H161" s="6">
        <v>150</v>
      </c>
      <c r="I161" s="6">
        <f t="shared" si="4"/>
        <v>160</v>
      </c>
      <c r="J161" s="6">
        <f t="shared" si="5"/>
        <v>0.0375</v>
      </c>
      <c r="K161" s="6">
        <v>3</v>
      </c>
      <c r="L161" s="6">
        <v>5</v>
      </c>
      <c r="M161" s="6">
        <v>1</v>
      </c>
      <c r="N161" s="6">
        <v>0</v>
      </c>
      <c r="O161" s="6">
        <v>1</v>
      </c>
      <c r="P161" s="6">
        <v>1</v>
      </c>
      <c r="Q161" s="6">
        <v>0</v>
      </c>
      <c r="R161" s="6">
        <v>1</v>
      </c>
      <c r="S161" s="6">
        <v>0</v>
      </c>
      <c r="T161" s="6">
        <v>4</v>
      </c>
      <c r="U161" s="6">
        <v>20</v>
      </c>
      <c r="V161" s="8">
        <v>13</v>
      </c>
      <c r="W161" s="8">
        <v>1</v>
      </c>
      <c r="X161" s="8">
        <v>0</v>
      </c>
    </row>
    <row r="162" spans="1:24" ht="13.5">
      <c r="A162" s="7">
        <v>4.46999999999999</v>
      </c>
      <c r="B162" s="8">
        <v>19</v>
      </c>
      <c r="C162" s="8">
        <v>1</v>
      </c>
      <c r="D162" s="8">
        <v>1</v>
      </c>
      <c r="E162" s="8">
        <v>1</v>
      </c>
      <c r="F162" s="8">
        <v>175</v>
      </c>
      <c r="G162" s="8">
        <v>173</v>
      </c>
      <c r="H162" s="8">
        <v>160</v>
      </c>
      <c r="I162" s="6">
        <f>AVERAGE(G162:H162)</f>
        <v>166.5</v>
      </c>
      <c r="J162" s="6">
        <f t="shared" si="5"/>
        <v>0.05105105105105105</v>
      </c>
      <c r="K162" s="8">
        <v>3</v>
      </c>
      <c r="L162" s="8">
        <v>1</v>
      </c>
      <c r="M162" s="8">
        <v>1</v>
      </c>
      <c r="N162" s="8">
        <v>1</v>
      </c>
      <c r="O162" s="8">
        <v>1</v>
      </c>
      <c r="P162" s="8">
        <v>0</v>
      </c>
      <c r="Q162" s="8">
        <v>0</v>
      </c>
      <c r="R162" s="8">
        <v>1</v>
      </c>
      <c r="S162" s="8">
        <v>30</v>
      </c>
      <c r="T162" s="8">
        <v>1</v>
      </c>
      <c r="U162" s="8">
        <v>15</v>
      </c>
      <c r="V162" s="8">
        <v>15</v>
      </c>
      <c r="W162" s="8">
        <v>1</v>
      </c>
      <c r="X162" s="8">
        <v>0</v>
      </c>
    </row>
    <row r="164" spans="1:24" ht="13.5">
      <c r="A164" s="7" t="s">
        <v>105</v>
      </c>
      <c r="B164" s="8">
        <f>COUNTA(B2:B162)</f>
        <v>148</v>
      </c>
      <c r="C164" s="8">
        <f>COUNTA(C2:C162)</f>
        <v>150</v>
      </c>
      <c r="D164" s="8">
        <f aca="true" t="shared" si="6" ref="D164:X164">COUNTA(D2:D162)</f>
        <v>149</v>
      </c>
      <c r="E164" s="8">
        <f t="shared" si="6"/>
        <v>149</v>
      </c>
      <c r="F164" s="8">
        <f t="shared" si="6"/>
        <v>150</v>
      </c>
      <c r="G164" s="8">
        <f t="shared" si="6"/>
        <v>146</v>
      </c>
      <c r="H164" s="8">
        <f t="shared" si="6"/>
        <v>159</v>
      </c>
      <c r="I164" s="8">
        <f t="shared" si="6"/>
        <v>161</v>
      </c>
      <c r="J164" s="8">
        <f t="shared" si="6"/>
        <v>161</v>
      </c>
      <c r="K164" s="8">
        <f t="shared" si="6"/>
        <v>161</v>
      </c>
      <c r="L164" s="8">
        <f t="shared" si="6"/>
        <v>161</v>
      </c>
      <c r="M164" s="8">
        <f t="shared" si="6"/>
        <v>161</v>
      </c>
      <c r="N164" s="8">
        <f t="shared" si="6"/>
        <v>160</v>
      </c>
      <c r="O164" s="8">
        <f t="shared" si="6"/>
        <v>161</v>
      </c>
      <c r="P164" s="8">
        <f t="shared" si="6"/>
        <v>160</v>
      </c>
      <c r="Q164" s="8">
        <f t="shared" si="6"/>
        <v>161</v>
      </c>
      <c r="R164" s="8">
        <f t="shared" si="6"/>
        <v>161</v>
      </c>
      <c r="S164" s="8">
        <f t="shared" si="6"/>
        <v>161</v>
      </c>
      <c r="T164" s="8">
        <f t="shared" si="6"/>
        <v>161</v>
      </c>
      <c r="U164" s="8">
        <f t="shared" si="6"/>
        <v>161</v>
      </c>
      <c r="V164" s="8">
        <f t="shared" si="6"/>
        <v>161</v>
      </c>
      <c r="W164" s="8">
        <f t="shared" si="6"/>
        <v>161</v>
      </c>
      <c r="X164" s="8">
        <f t="shared" si="6"/>
        <v>159</v>
      </c>
    </row>
    <row r="165" spans="1:3" ht="13.5">
      <c r="A165" s="7" t="s">
        <v>106</v>
      </c>
      <c r="B165" s="8">
        <f>SUM(B2:B162)</f>
        <v>3037</v>
      </c>
      <c r="C165" s="8">
        <f>SUM(C2:C162)</f>
        <v>200</v>
      </c>
    </row>
    <row r="166" spans="1:6" ht="13.5">
      <c r="A166" s="7" t="s">
        <v>107</v>
      </c>
      <c r="B166" s="8">
        <f>AVERAGE(B2:B162)</f>
        <v>20.52027027027027</v>
      </c>
      <c r="C166" s="8">
        <f>AVERAGE(C2:C162)</f>
        <v>1.3333333333333333</v>
      </c>
      <c r="F166" s="8">
        <f>AVERAGE(F3:F162)</f>
        <v>168.03557046979867</v>
      </c>
    </row>
    <row r="167" spans="1:3" ht="13.5">
      <c r="A167" s="7" t="s">
        <v>108</v>
      </c>
      <c r="B167" s="8">
        <f>AVEDEV(B2:B162)</f>
        <v>1.5452885317750154</v>
      </c>
      <c r="C167" s="8">
        <f>AVEDEV(C2:C162)</f>
        <v>0.4444444444444446</v>
      </c>
    </row>
    <row r="168" spans="1:3" ht="13.5">
      <c r="A168" s="7" t="s">
        <v>109</v>
      </c>
      <c r="B168" s="8">
        <f>MEDIAN(B2:B162)</f>
        <v>20</v>
      </c>
      <c r="C168" s="8">
        <f>MEDIAN(C2:C162)</f>
        <v>1</v>
      </c>
    </row>
    <row r="169" spans="1:11" ht="13.5">
      <c r="A169" s="7" t="s">
        <v>110</v>
      </c>
      <c r="B169" s="8">
        <f>MODE(B2:B162)</f>
        <v>20</v>
      </c>
      <c r="C169" s="8">
        <f>MODE(C2:C162)</f>
        <v>1</v>
      </c>
      <c r="K169" s="8">
        <f>MODE(K3:K162)</f>
        <v>3</v>
      </c>
    </row>
    <row r="170" spans="1:3" ht="13.5">
      <c r="A170" s="7" t="s">
        <v>111</v>
      </c>
      <c r="B170" s="8">
        <f>VAR(B2:B162)</f>
        <v>10.496184960470655</v>
      </c>
      <c r="C170" s="8">
        <f>VAR(C2:C162)</f>
        <v>0.22371364653243836</v>
      </c>
    </row>
    <row r="171" spans="1:3" ht="13.5">
      <c r="A171" s="7" t="s">
        <v>112</v>
      </c>
      <c r="B171" s="8">
        <f>STDEV(B2:B162)</f>
        <v>3.239781622342879</v>
      </c>
      <c r="C171" s="8">
        <f>STDEV(C2:C162)</f>
        <v>0.47298376984040197</v>
      </c>
    </row>
    <row r="172" spans="1:3" ht="13.5">
      <c r="A172" s="7" t="s">
        <v>113</v>
      </c>
      <c r="B172" s="8">
        <f>KURT(B2:B162)</f>
        <v>48.12418653225951</v>
      </c>
      <c r="C172" s="8">
        <f>KURT(C2:C162)</f>
        <v>-1.5101351351351282</v>
      </c>
    </row>
    <row r="173" spans="1:3" ht="13.5">
      <c r="A173" s="7" t="s">
        <v>114</v>
      </c>
      <c r="B173" s="8">
        <f>SKEW(B2:B162)</f>
        <v>6.031333365088238</v>
      </c>
      <c r="C173" s="8">
        <f>SKEW(C2:C162)</f>
        <v>0.7142694091846631</v>
      </c>
    </row>
    <row r="174" spans="1:3" ht="13.5">
      <c r="A174" s="7" t="s">
        <v>115</v>
      </c>
      <c r="B174" s="8">
        <f>B175-B179</f>
        <v>31</v>
      </c>
      <c r="C174" s="8">
        <f>C175-C179</f>
        <v>1</v>
      </c>
    </row>
    <row r="175" spans="1:6" ht="13.5">
      <c r="A175" s="7" t="s">
        <v>116</v>
      </c>
      <c r="B175" s="8">
        <f>MAX(B2:B162)</f>
        <v>50</v>
      </c>
      <c r="C175" s="8">
        <f>MAX(C2:C162)</f>
        <v>2</v>
      </c>
      <c r="F175" s="8">
        <f>MAX(F3:F162)</f>
        <v>187</v>
      </c>
    </row>
    <row r="176" spans="1:3" ht="13.5">
      <c r="A176" s="7" t="s">
        <v>119</v>
      </c>
      <c r="B176" s="8">
        <f>QUARTILE(B$2:B$162,3)</f>
        <v>20</v>
      </c>
      <c r="C176" s="8">
        <f>QUARTILE(C$2:C$162,3)</f>
        <v>2</v>
      </c>
    </row>
    <row r="177" spans="1:3" ht="13.5">
      <c r="A177" s="7" t="s">
        <v>120</v>
      </c>
      <c r="B177" s="8">
        <f>QUARTILE(B$2:B$162,2)</f>
        <v>20</v>
      </c>
      <c r="C177" s="8">
        <f>QUARTILE(C$2:C$162,2)</f>
        <v>1</v>
      </c>
    </row>
    <row r="178" spans="1:3" ht="13.5">
      <c r="A178" s="7" t="s">
        <v>121</v>
      </c>
      <c r="B178" s="8">
        <f>QUARTILE(B$2:B$162,1)</f>
        <v>19</v>
      </c>
      <c r="C178" s="8">
        <f>QUARTILE(C$2:C$162,1)</f>
        <v>1</v>
      </c>
    </row>
    <row r="179" spans="1:6" ht="13.5">
      <c r="A179" s="7" t="s">
        <v>117</v>
      </c>
      <c r="B179" s="8">
        <f>MIN(B2:B162)</f>
        <v>19</v>
      </c>
      <c r="C179" s="8">
        <f>MIN(C2:C162)</f>
        <v>1</v>
      </c>
      <c r="F179" s="8">
        <f>MIN(F3:F162)</f>
        <v>145</v>
      </c>
    </row>
    <row r="180" spans="1:3" ht="13.5">
      <c r="A180" s="7" t="s">
        <v>118</v>
      </c>
      <c r="B180" s="8">
        <f>STANDARDIZE(B2,B$166,B$171)</f>
        <v>-0.16058806762846928</v>
      </c>
      <c r="C180" s="8">
        <f>STANDARDIZE(C2,C$166,C$171)</f>
        <v>1.4094916341243988</v>
      </c>
    </row>
    <row r="181" spans="2:3" ht="13.5">
      <c r="B181" s="8">
        <f aca="true" t="shared" si="7" ref="B181:C244">STANDARDIZE(B3,B$166,B$171)</f>
        <v>0.14807471170936784</v>
      </c>
      <c r="C181" s="8">
        <f t="shared" si="7"/>
        <v>-0.7047458170621992</v>
      </c>
    </row>
    <row r="182" spans="2:3" ht="13.5">
      <c r="B182" s="8">
        <f t="shared" si="7"/>
        <v>-0.16058806762846928</v>
      </c>
      <c r="C182" s="8">
        <f t="shared" si="7"/>
        <v>1.4094916341243988</v>
      </c>
    </row>
    <row r="183" spans="2:3" ht="13.5">
      <c r="B183" s="8">
        <f t="shared" si="7"/>
        <v>0.14807471170936784</v>
      </c>
      <c r="C183" s="8">
        <f t="shared" si="7"/>
        <v>1.4094916341243988</v>
      </c>
    </row>
    <row r="184" spans="2:3" ht="13.5">
      <c r="B184" s="8">
        <f t="shared" si="7"/>
        <v>-6.333843654385212</v>
      </c>
      <c r="C184" s="8">
        <f t="shared" si="7"/>
        <v>-0.7047458170621992</v>
      </c>
    </row>
    <row r="185" spans="2:3" ht="13.5">
      <c r="B185" s="8">
        <f t="shared" si="7"/>
        <v>-0.4692508469663064</v>
      </c>
      <c r="C185" s="8">
        <f t="shared" si="7"/>
        <v>-0.7047458170621992</v>
      </c>
    </row>
    <row r="186" spans="2:3" ht="13.5">
      <c r="B186" s="8">
        <f t="shared" si="7"/>
        <v>-0.4692508469663064</v>
      </c>
      <c r="C186" s="8">
        <f t="shared" si="7"/>
        <v>-0.7047458170621992</v>
      </c>
    </row>
    <row r="187" spans="2:3" ht="13.5">
      <c r="B187" s="8">
        <f t="shared" si="7"/>
        <v>1.6913886083985534</v>
      </c>
      <c r="C187" s="8">
        <f t="shared" si="7"/>
        <v>1.4094916341243988</v>
      </c>
    </row>
    <row r="188" spans="2:3" ht="13.5">
      <c r="B188" s="8">
        <f t="shared" si="7"/>
        <v>1.0740630497228791</v>
      </c>
      <c r="C188" s="8">
        <f t="shared" si="7"/>
        <v>-0.7047458170621992</v>
      </c>
    </row>
    <row r="189" spans="2:3" ht="13.5">
      <c r="B189" s="8">
        <f t="shared" si="7"/>
        <v>-0.4692508469663064</v>
      </c>
      <c r="C189" s="8">
        <f t="shared" si="7"/>
        <v>-0.7047458170621992</v>
      </c>
    </row>
    <row r="190" spans="2:3" ht="13.5">
      <c r="B190" s="8">
        <f t="shared" si="7"/>
        <v>-0.16058806762846928</v>
      </c>
      <c r="C190" s="8">
        <f t="shared" si="7"/>
        <v>-0.7047458170621992</v>
      </c>
    </row>
    <row r="191" spans="2:3" ht="13.5">
      <c r="B191" s="8">
        <f t="shared" si="7"/>
        <v>-0.16058806762846928</v>
      </c>
      <c r="C191" s="8">
        <f t="shared" si="7"/>
        <v>-0.7047458170621992</v>
      </c>
    </row>
    <row r="192" spans="2:3" ht="13.5">
      <c r="B192" s="8">
        <f t="shared" si="7"/>
        <v>-0.16058806762846928</v>
      </c>
      <c r="C192" s="8">
        <f t="shared" si="7"/>
        <v>-0.7047458170621992</v>
      </c>
    </row>
    <row r="193" spans="2:3" ht="13.5">
      <c r="B193" s="8">
        <f t="shared" si="7"/>
        <v>1.6913886083985534</v>
      </c>
      <c r="C193" s="8">
        <f t="shared" si="7"/>
        <v>1.4094916341243988</v>
      </c>
    </row>
    <row r="194" spans="2:3" ht="13.5">
      <c r="B194" s="8">
        <f t="shared" si="7"/>
        <v>0.14807471170936784</v>
      </c>
      <c r="C194" s="8">
        <f t="shared" si="7"/>
        <v>-0.7047458170621992</v>
      </c>
    </row>
    <row r="195" spans="2:3" ht="13.5">
      <c r="B195" s="8">
        <f t="shared" si="7"/>
        <v>0.14807471170936784</v>
      </c>
      <c r="C195" s="8">
        <f t="shared" si="7"/>
        <v>-0.7047458170621992</v>
      </c>
    </row>
    <row r="196" spans="2:3" ht="13.5">
      <c r="B196" s="8">
        <f t="shared" si="7"/>
        <v>0.14807471170936784</v>
      </c>
      <c r="C196" s="8">
        <f t="shared" si="7"/>
        <v>-0.7047458170621992</v>
      </c>
    </row>
    <row r="197" spans="2:3" ht="13.5">
      <c r="B197" s="8">
        <f t="shared" si="7"/>
        <v>-6.333843654385212</v>
      </c>
      <c r="C197" s="8">
        <f t="shared" si="7"/>
        <v>-2.818983268248797</v>
      </c>
    </row>
    <row r="198" spans="2:3" ht="13.5">
      <c r="B198" s="8">
        <f t="shared" si="7"/>
        <v>-0.16058806762846928</v>
      </c>
      <c r="C198" s="8">
        <f t="shared" si="7"/>
        <v>-0.7047458170621992</v>
      </c>
    </row>
    <row r="199" spans="2:3" ht="13.5">
      <c r="B199" s="8">
        <f t="shared" si="7"/>
        <v>-0.4692508469663064</v>
      </c>
      <c r="C199" s="8">
        <f t="shared" si="7"/>
        <v>1.4094916341243988</v>
      </c>
    </row>
    <row r="200" spans="2:3" ht="13.5">
      <c r="B200" s="8">
        <f t="shared" si="7"/>
        <v>-0.16058806762846928</v>
      </c>
      <c r="C200" s="8">
        <f t="shared" si="7"/>
        <v>-0.7047458170621992</v>
      </c>
    </row>
    <row r="201" spans="2:3" ht="13.5">
      <c r="B201" s="8">
        <f t="shared" si="7"/>
        <v>-0.16058806762846928</v>
      </c>
      <c r="C201" s="8">
        <f t="shared" si="7"/>
        <v>1.4094916341243988</v>
      </c>
    </row>
    <row r="202" spans="2:3" ht="13.5">
      <c r="B202" s="8">
        <f t="shared" si="7"/>
        <v>-6.333843654385212</v>
      </c>
      <c r="C202" s="8">
        <f t="shared" si="7"/>
        <v>-2.818983268248797</v>
      </c>
    </row>
    <row r="203" spans="2:3" ht="13.5">
      <c r="B203" s="8">
        <f t="shared" si="7"/>
        <v>-0.4692508469663064</v>
      </c>
      <c r="C203" s="8">
        <f t="shared" si="7"/>
        <v>1.4094916341243988</v>
      </c>
    </row>
    <row r="204" spans="2:3" ht="13.5">
      <c r="B204" s="8">
        <f t="shared" si="7"/>
        <v>-0.16058806762846928</v>
      </c>
      <c r="C204" s="8">
        <f t="shared" si="7"/>
        <v>-0.7047458170621992</v>
      </c>
    </row>
    <row r="205" spans="2:3" ht="13.5">
      <c r="B205" s="8">
        <f t="shared" si="7"/>
        <v>-0.16058806762846928</v>
      </c>
      <c r="C205" s="8">
        <f t="shared" si="7"/>
        <v>-0.7047458170621992</v>
      </c>
    </row>
    <row r="206" spans="2:3" ht="13.5">
      <c r="B206" s="8">
        <f t="shared" si="7"/>
        <v>0.14807471170936784</v>
      </c>
      <c r="C206" s="8">
        <f t="shared" si="7"/>
        <v>-0.7047458170621992</v>
      </c>
    </row>
    <row r="207" spans="2:3" ht="13.5">
      <c r="B207" s="8">
        <f t="shared" si="7"/>
        <v>-0.16058806762846928</v>
      </c>
      <c r="C207" s="8">
        <f t="shared" si="7"/>
        <v>-0.7047458170621992</v>
      </c>
    </row>
    <row r="208" spans="2:3" ht="13.5">
      <c r="B208" s="8">
        <f t="shared" si="7"/>
        <v>-0.16058806762846928</v>
      </c>
      <c r="C208" s="8">
        <f t="shared" si="7"/>
        <v>-0.7047458170621992</v>
      </c>
    </row>
    <row r="209" spans="2:3" ht="13.5">
      <c r="B209" s="8">
        <f t="shared" si="7"/>
        <v>-0.4692508469663064</v>
      </c>
      <c r="C209" s="8">
        <f t="shared" si="7"/>
        <v>-0.7047458170621992</v>
      </c>
    </row>
    <row r="210" spans="2:3" ht="13.5">
      <c r="B210" s="8">
        <f t="shared" si="7"/>
        <v>-0.16058806762846928</v>
      </c>
      <c r="C210" s="8">
        <f t="shared" si="7"/>
        <v>-0.7047458170621992</v>
      </c>
    </row>
    <row r="211" spans="2:3" ht="13.5">
      <c r="B211" s="8">
        <f t="shared" si="7"/>
        <v>-0.16058806762846928</v>
      </c>
      <c r="C211" s="8">
        <f t="shared" si="7"/>
        <v>1.4094916341243988</v>
      </c>
    </row>
    <row r="212" spans="2:3" ht="13.5">
      <c r="B212" s="8">
        <f t="shared" si="7"/>
        <v>-0.16058806762846928</v>
      </c>
      <c r="C212" s="8">
        <f t="shared" si="7"/>
        <v>-0.7047458170621992</v>
      </c>
    </row>
    <row r="213" spans="2:3" ht="13.5">
      <c r="B213" s="8">
        <f t="shared" si="7"/>
        <v>-0.4692508469663064</v>
      </c>
      <c r="C213" s="8">
        <f t="shared" si="7"/>
        <v>-0.7047458170621992</v>
      </c>
    </row>
    <row r="214" spans="2:3" ht="13.5">
      <c r="B214" s="8">
        <f t="shared" si="7"/>
        <v>3.8520280637634134</v>
      </c>
      <c r="C214" s="8">
        <f t="shared" si="7"/>
        <v>-0.7047458170621992</v>
      </c>
    </row>
    <row r="215" spans="2:3" ht="13.5">
      <c r="B215" s="8">
        <f t="shared" si="7"/>
        <v>-0.16058806762846928</v>
      </c>
      <c r="C215" s="8">
        <f t="shared" si="7"/>
        <v>1.4094916341243988</v>
      </c>
    </row>
    <row r="216" spans="2:3" ht="13.5">
      <c r="B216" s="8">
        <f t="shared" si="7"/>
        <v>-0.16058806762846928</v>
      </c>
      <c r="C216" s="8">
        <f t="shared" si="7"/>
        <v>-0.7047458170621992</v>
      </c>
    </row>
    <row r="217" spans="2:3" ht="13.5">
      <c r="B217" s="8">
        <f t="shared" si="7"/>
        <v>1.3827258290607163</v>
      </c>
      <c r="C217" s="8">
        <f t="shared" si="7"/>
        <v>1.4094916341243988</v>
      </c>
    </row>
    <row r="218" spans="2:3" ht="13.5">
      <c r="B218" s="8">
        <f t="shared" si="7"/>
        <v>1.6913886083985534</v>
      </c>
      <c r="C218" s="8">
        <f t="shared" si="7"/>
        <v>1.4094916341243988</v>
      </c>
    </row>
    <row r="219" spans="2:3" ht="13.5">
      <c r="B219" s="8">
        <f t="shared" si="7"/>
        <v>-0.16058806762846928</v>
      </c>
      <c r="C219" s="8">
        <f t="shared" si="7"/>
        <v>-0.7047458170621992</v>
      </c>
    </row>
    <row r="220" spans="2:3" ht="13.5">
      <c r="B220" s="8">
        <f t="shared" si="7"/>
        <v>-6.333843654385212</v>
      </c>
      <c r="C220" s="8">
        <f t="shared" si="7"/>
        <v>-2.818983268248797</v>
      </c>
    </row>
    <row r="221" spans="2:3" ht="13.5">
      <c r="B221" s="8">
        <f t="shared" si="7"/>
        <v>-0.4692508469663064</v>
      </c>
      <c r="C221" s="8">
        <f t="shared" si="7"/>
        <v>1.4094916341243988</v>
      </c>
    </row>
    <row r="222" spans="2:3" ht="13.5">
      <c r="B222" s="8">
        <f t="shared" si="7"/>
        <v>-0.16058806762846928</v>
      </c>
      <c r="C222" s="8">
        <f t="shared" si="7"/>
        <v>1.4094916341243988</v>
      </c>
    </row>
    <row r="223" spans="2:3" ht="13.5">
      <c r="B223" s="8">
        <f t="shared" si="7"/>
        <v>-0.16058806762846928</v>
      </c>
      <c r="C223" s="8">
        <f t="shared" si="7"/>
        <v>1.4094916341243988</v>
      </c>
    </row>
    <row r="224" spans="2:3" ht="13.5">
      <c r="B224" s="8">
        <f t="shared" si="7"/>
        <v>9.099295312506644</v>
      </c>
      <c r="C224" s="8">
        <f t="shared" si="7"/>
        <v>-0.7047458170621992</v>
      </c>
    </row>
    <row r="225" spans="2:3" ht="13.5">
      <c r="B225" s="8">
        <f t="shared" si="7"/>
        <v>-0.16058806762846928</v>
      </c>
      <c r="C225" s="8">
        <f t="shared" si="7"/>
        <v>-0.7047458170621992</v>
      </c>
    </row>
    <row r="226" spans="2:3" ht="13.5">
      <c r="B226" s="8">
        <f t="shared" si="7"/>
        <v>-6.333843654385212</v>
      </c>
      <c r="C226" s="8">
        <f t="shared" si="7"/>
        <v>-2.818983268248797</v>
      </c>
    </row>
    <row r="227" spans="2:3" ht="13.5">
      <c r="B227" s="8">
        <f t="shared" si="7"/>
        <v>-0.16058806762846928</v>
      </c>
      <c r="C227" s="8">
        <f t="shared" si="7"/>
        <v>-0.7047458170621992</v>
      </c>
    </row>
    <row r="228" spans="2:3" ht="13.5">
      <c r="B228" s="8">
        <f t="shared" si="7"/>
        <v>-0.16058806762846928</v>
      </c>
      <c r="C228" s="8">
        <f t="shared" si="7"/>
        <v>-0.7047458170621992</v>
      </c>
    </row>
    <row r="229" spans="2:3" ht="13.5">
      <c r="B229" s="8">
        <f t="shared" si="7"/>
        <v>-6.333843654385212</v>
      </c>
      <c r="C229" s="8">
        <f t="shared" si="7"/>
        <v>-2.818983268248797</v>
      </c>
    </row>
    <row r="230" spans="2:3" ht="13.5">
      <c r="B230" s="8">
        <f t="shared" si="7"/>
        <v>-0.4692508469663064</v>
      </c>
      <c r="C230" s="8">
        <f t="shared" si="7"/>
        <v>-0.7047458170621992</v>
      </c>
    </row>
    <row r="231" spans="2:3" ht="13.5">
      <c r="B231" s="8">
        <f t="shared" si="7"/>
        <v>-0.16058806762846928</v>
      </c>
      <c r="C231" s="8">
        <f t="shared" si="7"/>
        <v>-0.7047458170621992</v>
      </c>
    </row>
    <row r="232" spans="2:3" ht="13.5">
      <c r="B232" s="8">
        <f t="shared" si="7"/>
        <v>-0.16058806762846928</v>
      </c>
      <c r="C232" s="8">
        <f t="shared" si="7"/>
        <v>-0.7047458170621992</v>
      </c>
    </row>
    <row r="233" spans="2:3" ht="13.5">
      <c r="B233" s="8">
        <f t="shared" si="7"/>
        <v>-0.16058806762846928</v>
      </c>
      <c r="C233" s="8">
        <f t="shared" si="7"/>
        <v>-0.7047458170621992</v>
      </c>
    </row>
    <row r="234" spans="2:3" ht="13.5">
      <c r="B234" s="8">
        <f t="shared" si="7"/>
        <v>0.14807471170936784</v>
      </c>
      <c r="C234" s="8">
        <f t="shared" si="7"/>
        <v>-0.7047458170621992</v>
      </c>
    </row>
    <row r="235" spans="2:3" ht="13.5">
      <c r="B235" s="8">
        <f t="shared" si="7"/>
        <v>-0.4692508469663064</v>
      </c>
      <c r="C235" s="8">
        <f t="shared" si="7"/>
        <v>-0.7047458170621992</v>
      </c>
    </row>
    <row r="236" spans="2:3" ht="13.5">
      <c r="B236" s="8">
        <f t="shared" si="7"/>
        <v>-0.4692508469663064</v>
      </c>
      <c r="C236" s="8">
        <f t="shared" si="7"/>
        <v>-0.7047458170621992</v>
      </c>
    </row>
    <row r="237" spans="2:3" ht="13.5">
      <c r="B237" s="8">
        <f t="shared" si="7"/>
        <v>-0.16058806762846928</v>
      </c>
      <c r="C237" s="8">
        <f t="shared" si="7"/>
        <v>-0.7047458170621992</v>
      </c>
    </row>
    <row r="238" spans="2:3" ht="13.5">
      <c r="B238" s="8">
        <f t="shared" si="7"/>
        <v>-0.16058806762846928</v>
      </c>
      <c r="C238" s="8">
        <f t="shared" si="7"/>
        <v>-0.7047458170621992</v>
      </c>
    </row>
    <row r="239" spans="2:3" ht="13.5">
      <c r="B239" s="8">
        <f t="shared" si="7"/>
        <v>0.14807471170936784</v>
      </c>
      <c r="C239" s="8">
        <f t="shared" si="7"/>
        <v>-0.7047458170621992</v>
      </c>
    </row>
    <row r="240" spans="2:3" ht="13.5">
      <c r="B240" s="8">
        <f t="shared" si="7"/>
        <v>0.14807471170936784</v>
      </c>
      <c r="C240" s="8">
        <f t="shared" si="7"/>
        <v>1.4094916341243988</v>
      </c>
    </row>
    <row r="241" spans="2:3" ht="13.5">
      <c r="B241" s="8">
        <f t="shared" si="7"/>
        <v>-0.16058806762846928</v>
      </c>
      <c r="C241" s="8">
        <f t="shared" si="7"/>
        <v>1.4094916341243988</v>
      </c>
    </row>
    <row r="242" spans="2:3" ht="13.5">
      <c r="B242" s="8">
        <f t="shared" si="7"/>
        <v>-6.333843654385212</v>
      </c>
      <c r="C242" s="8">
        <f t="shared" si="7"/>
        <v>-2.818983268248797</v>
      </c>
    </row>
    <row r="243" spans="2:3" ht="13.5">
      <c r="B243" s="8">
        <f t="shared" si="7"/>
        <v>-0.16058806762846928</v>
      </c>
      <c r="C243" s="8">
        <f t="shared" si="7"/>
        <v>-0.7047458170621992</v>
      </c>
    </row>
    <row r="244" spans="2:3" ht="13.5">
      <c r="B244" s="8">
        <f t="shared" si="7"/>
        <v>-0.16058806762846928</v>
      </c>
      <c r="C244" s="8">
        <f t="shared" si="7"/>
        <v>-0.7047458170621992</v>
      </c>
    </row>
    <row r="245" spans="2:3" ht="13.5">
      <c r="B245" s="8">
        <f aca="true" t="shared" si="8" ref="B245:C255">STANDARDIZE(B67,B$166,B$171)</f>
        <v>-0.4692508469663064</v>
      </c>
      <c r="C245" s="8">
        <f t="shared" si="8"/>
        <v>1.4094916341243988</v>
      </c>
    </row>
    <row r="246" spans="2:3" ht="13.5">
      <c r="B246" s="8">
        <f t="shared" si="8"/>
        <v>-0.4692508469663064</v>
      </c>
      <c r="C246" s="8">
        <f t="shared" si="8"/>
        <v>-0.7047458170621992</v>
      </c>
    </row>
    <row r="247" spans="2:3" ht="13.5">
      <c r="B247" s="8">
        <f t="shared" si="8"/>
        <v>-0.4692508469663064</v>
      </c>
      <c r="C247" s="8">
        <f t="shared" si="8"/>
        <v>-0.7047458170621992</v>
      </c>
    </row>
    <row r="248" spans="2:3" ht="13.5">
      <c r="B248" s="8">
        <f t="shared" si="8"/>
        <v>-0.4692508469663064</v>
      </c>
      <c r="C248" s="8">
        <f t="shared" si="8"/>
        <v>1.4094916341243988</v>
      </c>
    </row>
    <row r="249" spans="2:3" ht="13.5">
      <c r="B249" s="8">
        <f t="shared" si="8"/>
        <v>-0.4692508469663064</v>
      </c>
      <c r="C249" s="8">
        <f t="shared" si="8"/>
        <v>1.4094916341243988</v>
      </c>
    </row>
    <row r="250" spans="2:3" ht="13.5">
      <c r="B250" s="8">
        <f t="shared" si="8"/>
        <v>0.14807471170936784</v>
      </c>
      <c r="C250" s="8">
        <f t="shared" si="8"/>
        <v>-0.7047458170621992</v>
      </c>
    </row>
    <row r="251" spans="2:3" ht="13.5">
      <c r="B251" s="8">
        <f t="shared" si="8"/>
        <v>0.45673749104720496</v>
      </c>
      <c r="C251" s="8">
        <f t="shared" si="8"/>
        <v>1.4094916341243988</v>
      </c>
    </row>
    <row r="252" spans="2:3" ht="13.5">
      <c r="B252" s="8">
        <f t="shared" si="8"/>
        <v>-0.4692508469663064</v>
      </c>
      <c r="C252" s="8">
        <f t="shared" si="8"/>
        <v>-0.7047458170621992</v>
      </c>
    </row>
    <row r="253" spans="2:3" ht="13.5">
      <c r="B253" s="8">
        <f t="shared" si="8"/>
        <v>-0.16058806762846928</v>
      </c>
      <c r="C253" s="8">
        <f t="shared" si="8"/>
        <v>-0.7047458170621992</v>
      </c>
    </row>
    <row r="254" spans="2:3" ht="13.5">
      <c r="B254" s="8">
        <f t="shared" si="8"/>
        <v>0.14807471170936784</v>
      </c>
      <c r="C254" s="8">
        <f t="shared" si="8"/>
        <v>-0.7047458170621992</v>
      </c>
    </row>
    <row r="255" spans="2:3" ht="13.5">
      <c r="B255" s="8">
        <f t="shared" si="8"/>
        <v>-0.4692508469663064</v>
      </c>
      <c r="C255" s="8">
        <f t="shared" si="8"/>
        <v>-0.7047458170621992</v>
      </c>
    </row>
    <row r="256" spans="2:3" ht="13.5">
      <c r="B256" s="8">
        <f>STANDARDIZE(B78,B$166,B$171)</f>
        <v>0.14807471170936784</v>
      </c>
      <c r="C256" s="8">
        <f>STANDARDIZE(C78,C$166,C$171)</f>
        <v>-0.7047458170621992</v>
      </c>
    </row>
    <row r="257" spans="2:3" ht="13.5">
      <c r="B257" s="8">
        <f aca="true" t="shared" si="9" ref="B257:C266">STANDARDIZE(B79,B$166,B$171)</f>
        <v>-0.16058806762846928</v>
      </c>
      <c r="C257" s="8">
        <f t="shared" si="9"/>
        <v>-0.7047458170621992</v>
      </c>
    </row>
    <row r="258" spans="2:3" ht="13.5">
      <c r="B258" s="8">
        <f t="shared" si="9"/>
        <v>-0.16058806762846928</v>
      </c>
      <c r="C258" s="8">
        <f t="shared" si="9"/>
        <v>1.4094916341243988</v>
      </c>
    </row>
    <row r="259" spans="2:3" ht="13.5">
      <c r="B259" s="8">
        <f t="shared" si="9"/>
        <v>0.14807471170936784</v>
      </c>
      <c r="C259" s="8">
        <f t="shared" si="9"/>
        <v>1.4094916341243988</v>
      </c>
    </row>
    <row r="260" spans="2:3" ht="13.5">
      <c r="B260" s="8">
        <f t="shared" si="9"/>
        <v>-0.4692508469663064</v>
      </c>
      <c r="C260" s="8">
        <f t="shared" si="9"/>
        <v>1.4094916341243988</v>
      </c>
    </row>
    <row r="261" spans="2:3" ht="13.5">
      <c r="B261" s="8">
        <f t="shared" si="9"/>
        <v>-0.4692508469663064</v>
      </c>
      <c r="C261" s="8">
        <f t="shared" si="9"/>
        <v>1.4094916341243988</v>
      </c>
    </row>
    <row r="262" spans="2:3" ht="13.5">
      <c r="B262" s="8">
        <f t="shared" si="9"/>
        <v>-0.4692508469663064</v>
      </c>
      <c r="C262" s="8">
        <f t="shared" si="9"/>
        <v>-0.7047458170621992</v>
      </c>
    </row>
    <row r="263" spans="2:3" ht="13.5">
      <c r="B263" s="8">
        <f t="shared" si="9"/>
        <v>-0.4692508469663064</v>
      </c>
      <c r="C263" s="8">
        <f t="shared" si="9"/>
        <v>-0.7047458170621992</v>
      </c>
    </row>
    <row r="264" spans="2:3" ht="13.5">
      <c r="B264" s="8">
        <f t="shared" si="9"/>
        <v>-6.333843654385212</v>
      </c>
      <c r="C264" s="8">
        <f t="shared" si="9"/>
        <v>-2.818983268248797</v>
      </c>
    </row>
    <row r="265" spans="2:3" ht="13.5">
      <c r="B265" s="8">
        <f t="shared" si="9"/>
        <v>-0.16058806762846928</v>
      </c>
      <c r="C265" s="8">
        <f t="shared" si="9"/>
        <v>1.4094916341243988</v>
      </c>
    </row>
    <row r="266" spans="2:3" ht="13.5">
      <c r="B266" s="8">
        <f t="shared" si="9"/>
        <v>-0.4692508469663064</v>
      </c>
      <c r="C266" s="8">
        <f t="shared" si="9"/>
        <v>1.4094916341243988</v>
      </c>
    </row>
    <row r="267" spans="2:3" ht="13.5">
      <c r="B267" s="8">
        <f>STANDARDIZE(B89,B$166,B$171)</f>
        <v>0.7654002703850421</v>
      </c>
      <c r="C267" s="8">
        <f>STANDARDIZE(C89,C$166,C$171)</f>
        <v>1.4094916341243988</v>
      </c>
    </row>
    <row r="268" spans="2:3" ht="13.5">
      <c r="B268" s="8">
        <f aca="true" t="shared" si="10" ref="B268:C290">STANDARDIZE(B90,B$166,B$171)</f>
        <v>-0.4692508469663064</v>
      </c>
      <c r="C268" s="8">
        <f t="shared" si="10"/>
        <v>-0.7047458170621992</v>
      </c>
    </row>
    <row r="269" spans="2:3" ht="13.5">
      <c r="B269" s="8">
        <f t="shared" si="10"/>
        <v>-0.4692508469663064</v>
      </c>
      <c r="C269" s="8">
        <f t="shared" si="10"/>
        <v>-0.7047458170621992</v>
      </c>
    </row>
    <row r="270" spans="2:3" ht="13.5">
      <c r="B270" s="8">
        <f t="shared" si="10"/>
        <v>2.308714167074228</v>
      </c>
      <c r="C270" s="8">
        <f t="shared" si="10"/>
        <v>1.4094916341243988</v>
      </c>
    </row>
    <row r="271" spans="2:3" ht="13.5">
      <c r="B271" s="8">
        <f t="shared" si="10"/>
        <v>-0.4692508469663064</v>
      </c>
      <c r="C271" s="8">
        <f t="shared" si="10"/>
        <v>-0.7047458170621992</v>
      </c>
    </row>
    <row r="272" spans="2:3" ht="13.5">
      <c r="B272" s="8">
        <f t="shared" si="10"/>
        <v>-0.4692508469663064</v>
      </c>
      <c r="C272" s="8">
        <f t="shared" si="10"/>
        <v>-0.7047458170621992</v>
      </c>
    </row>
    <row r="273" spans="2:3" ht="13.5">
      <c r="B273" s="8">
        <f t="shared" si="10"/>
        <v>-0.16058806762846928</v>
      </c>
      <c r="C273" s="8">
        <f t="shared" si="10"/>
        <v>-0.7047458170621992</v>
      </c>
    </row>
    <row r="274" spans="2:3" ht="13.5">
      <c r="B274" s="8">
        <f t="shared" si="10"/>
        <v>-6.333843654385212</v>
      </c>
      <c r="C274" s="8">
        <f t="shared" si="10"/>
        <v>-2.818983268248797</v>
      </c>
    </row>
    <row r="275" spans="2:3" ht="13.5">
      <c r="B275" s="8">
        <f t="shared" si="10"/>
        <v>-0.16058806762846928</v>
      </c>
      <c r="C275" s="8">
        <f t="shared" si="10"/>
        <v>-0.7047458170621992</v>
      </c>
    </row>
    <row r="276" spans="2:3" ht="13.5">
      <c r="B276" s="8">
        <f t="shared" si="10"/>
        <v>-6.333843654385212</v>
      </c>
      <c r="C276" s="8">
        <f t="shared" si="10"/>
        <v>-2.818983268248797</v>
      </c>
    </row>
    <row r="277" spans="2:3" ht="13.5">
      <c r="B277" s="8">
        <f t="shared" si="10"/>
        <v>-0.16058806762846928</v>
      </c>
      <c r="C277" s="8">
        <f t="shared" si="10"/>
        <v>-0.7047458170621992</v>
      </c>
    </row>
    <row r="278" spans="2:3" ht="13.5">
      <c r="B278" s="8">
        <f t="shared" si="10"/>
        <v>-0.16058806762846928</v>
      </c>
      <c r="C278" s="8">
        <f t="shared" si="10"/>
        <v>-0.7047458170621992</v>
      </c>
    </row>
    <row r="279" spans="2:3" ht="13.5">
      <c r="B279" s="8">
        <f t="shared" si="10"/>
        <v>0.14807471170936784</v>
      </c>
      <c r="C279" s="8">
        <f t="shared" si="10"/>
        <v>-0.7047458170621992</v>
      </c>
    </row>
    <row r="280" spans="2:3" ht="13.5">
      <c r="B280" s="8">
        <f t="shared" si="10"/>
        <v>-0.4692508469663064</v>
      </c>
      <c r="C280" s="8">
        <f t="shared" si="10"/>
        <v>1.4094916341243988</v>
      </c>
    </row>
    <row r="281" spans="2:3" ht="13.5">
      <c r="B281" s="8">
        <f t="shared" si="10"/>
        <v>-0.16058806762846928</v>
      </c>
      <c r="C281" s="8">
        <f t="shared" si="10"/>
        <v>1.4094916341243988</v>
      </c>
    </row>
    <row r="282" spans="2:3" ht="13.5">
      <c r="B282" s="8">
        <f t="shared" si="10"/>
        <v>-6.333843654385212</v>
      </c>
      <c r="C282" s="8">
        <f t="shared" si="10"/>
        <v>-2.818983268248797</v>
      </c>
    </row>
    <row r="283" spans="2:3" ht="13.5">
      <c r="B283" s="8">
        <f t="shared" si="10"/>
        <v>-0.16058806762846928</v>
      </c>
      <c r="C283" s="8">
        <f t="shared" si="10"/>
        <v>-0.7047458170621992</v>
      </c>
    </row>
    <row r="284" spans="2:3" ht="13.5">
      <c r="B284" s="8">
        <f t="shared" si="10"/>
        <v>-0.4692508469663064</v>
      </c>
      <c r="C284" s="8">
        <f t="shared" si="10"/>
        <v>1.4094916341243988</v>
      </c>
    </row>
    <row r="285" spans="2:3" ht="13.5">
      <c r="B285" s="8">
        <f t="shared" si="10"/>
        <v>0.14807471170936784</v>
      </c>
      <c r="C285" s="8">
        <f t="shared" si="10"/>
        <v>-0.7047458170621992</v>
      </c>
    </row>
    <row r="286" spans="2:3" ht="13.5">
      <c r="B286" s="8">
        <f t="shared" si="10"/>
        <v>-6.333843654385212</v>
      </c>
      <c r="C286" s="8">
        <f t="shared" si="10"/>
        <v>-2.818983268248797</v>
      </c>
    </row>
    <row r="287" spans="2:3" ht="13.5">
      <c r="B287" s="8">
        <f t="shared" si="10"/>
        <v>-0.4692508469663064</v>
      </c>
      <c r="C287" s="8">
        <f t="shared" si="10"/>
        <v>-0.7047458170621992</v>
      </c>
    </row>
    <row r="288" spans="2:3" ht="13.5">
      <c r="B288" s="8">
        <f t="shared" si="10"/>
        <v>-0.4692508469663064</v>
      </c>
      <c r="C288" s="8">
        <f t="shared" si="10"/>
        <v>-0.7047458170621992</v>
      </c>
    </row>
    <row r="289" spans="2:3" ht="13.5">
      <c r="B289" s="8">
        <f t="shared" si="10"/>
        <v>-0.16058806762846928</v>
      </c>
      <c r="C289" s="8">
        <f t="shared" si="10"/>
        <v>-0.7047458170621992</v>
      </c>
    </row>
    <row r="290" spans="2:3" ht="13.5">
      <c r="B290" s="8">
        <f t="shared" si="10"/>
        <v>-0.16058806762846928</v>
      </c>
      <c r="C290" s="8">
        <f t="shared" si="10"/>
        <v>-0.7047458170621992</v>
      </c>
    </row>
    <row r="291" spans="2:3" ht="13.5">
      <c r="B291" s="8">
        <f>STANDARDIZE(B113,B$166,B$171)</f>
        <v>-0.16058806762846928</v>
      </c>
      <c r="C291" s="8">
        <f>STANDARDIZE(C113,C$166,C$171)</f>
        <v>-0.7047458170621992</v>
      </c>
    </row>
    <row r="292" spans="2:3" ht="13.5">
      <c r="B292" s="8">
        <f aca="true" t="shared" si="11" ref="B292:C307">STANDARDIZE(B114,B$166,B$171)</f>
        <v>-0.16058806762846928</v>
      </c>
      <c r="C292" s="8">
        <f t="shared" si="11"/>
        <v>-0.7047458170621992</v>
      </c>
    </row>
    <row r="293" spans="2:3" ht="13.5">
      <c r="B293" s="8">
        <f t="shared" si="11"/>
        <v>-0.4692508469663064</v>
      </c>
      <c r="C293" s="8">
        <f t="shared" si="11"/>
        <v>-0.7047458170621992</v>
      </c>
    </row>
    <row r="294" spans="2:3" ht="13.5">
      <c r="B294" s="8">
        <f t="shared" si="11"/>
        <v>-0.4692508469663064</v>
      </c>
      <c r="C294" s="8">
        <f t="shared" si="11"/>
        <v>-0.7047458170621992</v>
      </c>
    </row>
    <row r="295" spans="2:3" ht="13.5">
      <c r="B295" s="8">
        <f t="shared" si="11"/>
        <v>-0.4692508469663064</v>
      </c>
      <c r="C295" s="8">
        <f t="shared" si="11"/>
        <v>-0.7047458170621992</v>
      </c>
    </row>
    <row r="296" spans="2:3" ht="13.5">
      <c r="B296" s="8">
        <f t="shared" si="11"/>
        <v>-0.4692508469663064</v>
      </c>
      <c r="C296" s="8">
        <f t="shared" si="11"/>
        <v>1.4094916341243988</v>
      </c>
    </row>
    <row r="297" spans="2:3" ht="13.5">
      <c r="B297" s="8">
        <f t="shared" si="11"/>
        <v>0.14807471170936784</v>
      </c>
      <c r="C297" s="8">
        <f t="shared" si="11"/>
        <v>-0.7047458170621992</v>
      </c>
    </row>
    <row r="298" spans="2:3" ht="13.5">
      <c r="B298" s="8">
        <f t="shared" si="11"/>
        <v>-0.16058806762846928</v>
      </c>
      <c r="C298" s="8">
        <f t="shared" si="11"/>
        <v>1.4094916341243988</v>
      </c>
    </row>
    <row r="299" spans="2:3" ht="13.5">
      <c r="B299" s="8">
        <f t="shared" si="11"/>
        <v>-0.16058806762846928</v>
      </c>
      <c r="C299" s="8">
        <f t="shared" si="11"/>
        <v>1.4094916341243988</v>
      </c>
    </row>
    <row r="300" spans="2:3" ht="13.5">
      <c r="B300" s="8">
        <f t="shared" si="11"/>
        <v>-0.16058806762846928</v>
      </c>
      <c r="C300" s="8">
        <f t="shared" si="11"/>
        <v>1.4094916341243988</v>
      </c>
    </row>
    <row r="301" spans="2:3" ht="13.5">
      <c r="B301" s="8">
        <f t="shared" si="11"/>
        <v>-0.16058806762846928</v>
      </c>
      <c r="C301" s="8">
        <f t="shared" si="11"/>
        <v>-0.7047458170621992</v>
      </c>
    </row>
    <row r="302" spans="2:3" ht="13.5">
      <c r="B302" s="8">
        <f t="shared" si="11"/>
        <v>-0.4692508469663064</v>
      </c>
      <c r="C302" s="8">
        <f t="shared" si="11"/>
        <v>-0.7047458170621992</v>
      </c>
    </row>
    <row r="303" spans="2:3" ht="13.5">
      <c r="B303" s="8">
        <f t="shared" si="11"/>
        <v>-0.16058806762846928</v>
      </c>
      <c r="C303" s="8">
        <f t="shared" si="11"/>
        <v>1.4094916341243988</v>
      </c>
    </row>
    <row r="304" spans="2:3" ht="13.5">
      <c r="B304" s="8">
        <f t="shared" si="11"/>
        <v>-0.4692508469663064</v>
      </c>
      <c r="C304" s="8">
        <f t="shared" si="11"/>
        <v>1.4094916341243988</v>
      </c>
    </row>
    <row r="305" spans="2:3" ht="13.5">
      <c r="B305" s="8">
        <f t="shared" si="11"/>
        <v>-0.16058806762846928</v>
      </c>
      <c r="C305" s="8">
        <f t="shared" si="11"/>
        <v>-0.7047458170621992</v>
      </c>
    </row>
    <row r="306" spans="2:3" ht="13.5">
      <c r="B306" s="8">
        <f t="shared" si="11"/>
        <v>-0.4692508469663064</v>
      </c>
      <c r="C306" s="8">
        <f t="shared" si="11"/>
        <v>-0.7047458170621992</v>
      </c>
    </row>
    <row r="307" spans="2:3" ht="13.5">
      <c r="B307" s="8">
        <f t="shared" si="11"/>
        <v>-6.333843654385212</v>
      </c>
      <c r="C307" s="8">
        <f t="shared" si="11"/>
        <v>-0.7047458170621992</v>
      </c>
    </row>
    <row r="308" spans="2:3" ht="13.5">
      <c r="B308" s="8">
        <f>STANDARDIZE(B130,B$166,B$171)</f>
        <v>-0.4692508469663064</v>
      </c>
      <c r="C308" s="8">
        <f>STANDARDIZE(C130,C$166,C$171)</f>
        <v>-0.7047458170621992</v>
      </c>
    </row>
    <row r="309" spans="2:3" ht="13.5">
      <c r="B309" s="8">
        <f aca="true" t="shared" si="12" ref="B309:C340">STANDARDIZE(B131,B$166,B$171)</f>
        <v>-0.16058806762846928</v>
      </c>
      <c r="C309" s="8">
        <f t="shared" si="12"/>
        <v>-0.7047458170621992</v>
      </c>
    </row>
    <row r="310" spans="2:3" ht="13.5">
      <c r="B310" s="8">
        <f t="shared" si="12"/>
        <v>-0.4692508469663064</v>
      </c>
      <c r="C310" s="8">
        <f t="shared" si="12"/>
        <v>-0.7047458170621992</v>
      </c>
    </row>
    <row r="311" spans="2:3" ht="13.5">
      <c r="B311" s="8">
        <f t="shared" si="12"/>
        <v>-0.4692508469663064</v>
      </c>
      <c r="C311" s="8">
        <f t="shared" si="12"/>
        <v>1.4094916341243988</v>
      </c>
    </row>
    <row r="312" spans="2:3" ht="13.5">
      <c r="B312" s="8">
        <f t="shared" si="12"/>
        <v>-0.16058806762846928</v>
      </c>
      <c r="C312" s="8">
        <f t="shared" si="12"/>
        <v>-0.7047458170621992</v>
      </c>
    </row>
    <row r="313" spans="2:3" ht="13.5">
      <c r="B313" s="8">
        <f t="shared" si="12"/>
        <v>-0.16058806762846928</v>
      </c>
      <c r="C313" s="8">
        <f t="shared" si="12"/>
        <v>-0.7047458170621992</v>
      </c>
    </row>
    <row r="314" spans="2:3" ht="13.5">
      <c r="B314" s="8">
        <f t="shared" si="12"/>
        <v>-0.4692508469663064</v>
      </c>
      <c r="C314" s="8">
        <f t="shared" si="12"/>
        <v>-0.7047458170621992</v>
      </c>
    </row>
    <row r="315" spans="2:3" ht="13.5">
      <c r="B315" s="8">
        <f t="shared" si="12"/>
        <v>2.308714167074228</v>
      </c>
      <c r="C315" s="8">
        <f t="shared" si="12"/>
        <v>1.4094916341243988</v>
      </c>
    </row>
    <row r="316" spans="2:3" ht="13.5">
      <c r="B316" s="8">
        <f t="shared" si="12"/>
        <v>2.308714167074228</v>
      </c>
      <c r="C316" s="8">
        <f t="shared" si="12"/>
        <v>1.4094916341243988</v>
      </c>
    </row>
    <row r="317" spans="2:3" ht="13.5">
      <c r="B317" s="8">
        <f t="shared" si="12"/>
        <v>2.308714167074228</v>
      </c>
      <c r="C317" s="8">
        <f t="shared" si="12"/>
        <v>1.4094916341243988</v>
      </c>
    </row>
    <row r="318" spans="2:3" ht="13.5">
      <c r="B318" s="8">
        <f t="shared" si="12"/>
        <v>-0.16058806762846928</v>
      </c>
      <c r="C318" s="8">
        <f t="shared" si="12"/>
        <v>-0.7047458170621992</v>
      </c>
    </row>
    <row r="319" spans="2:3" ht="13.5">
      <c r="B319" s="8">
        <f t="shared" si="12"/>
        <v>0.7654002703850421</v>
      </c>
      <c r="C319" s="8">
        <f t="shared" si="12"/>
        <v>1.4094916341243988</v>
      </c>
    </row>
    <row r="320" spans="2:3" ht="13.5">
      <c r="B320" s="8">
        <f t="shared" si="12"/>
        <v>1.0740630497228791</v>
      </c>
      <c r="C320" s="8">
        <f t="shared" si="12"/>
        <v>1.4094916341243988</v>
      </c>
    </row>
    <row r="321" spans="2:3" ht="13.5">
      <c r="B321" s="8">
        <f t="shared" si="12"/>
        <v>-0.16058806762846928</v>
      </c>
      <c r="C321" s="8">
        <f t="shared" si="12"/>
        <v>1.4094916341243988</v>
      </c>
    </row>
    <row r="322" spans="2:3" ht="13.5">
      <c r="B322" s="8">
        <f t="shared" si="12"/>
        <v>-0.16058806762846928</v>
      </c>
      <c r="C322" s="8">
        <f t="shared" si="12"/>
        <v>1.4094916341243988</v>
      </c>
    </row>
    <row r="323" spans="2:3" ht="13.5">
      <c r="B323" s="8">
        <f t="shared" si="12"/>
        <v>-0.4692508469663064</v>
      </c>
      <c r="C323" s="8">
        <f t="shared" si="12"/>
        <v>-0.7047458170621992</v>
      </c>
    </row>
    <row r="324" spans="2:3" ht="13.5">
      <c r="B324" s="8">
        <f t="shared" si="12"/>
        <v>-0.16058806762846928</v>
      </c>
      <c r="C324" s="8">
        <f t="shared" si="12"/>
        <v>-0.7047458170621992</v>
      </c>
    </row>
    <row r="325" spans="2:3" ht="13.5">
      <c r="B325" s="8">
        <f t="shared" si="12"/>
        <v>-0.4692508469663064</v>
      </c>
      <c r="C325" s="8">
        <f t="shared" si="12"/>
        <v>-0.7047458170621992</v>
      </c>
    </row>
    <row r="326" spans="2:3" ht="13.5">
      <c r="B326" s="8">
        <f t="shared" si="12"/>
        <v>0.14807471170936784</v>
      </c>
      <c r="C326" s="8">
        <f t="shared" si="12"/>
        <v>-0.7047458170621992</v>
      </c>
    </row>
    <row r="327" spans="2:3" ht="13.5">
      <c r="B327" s="8">
        <f t="shared" si="12"/>
        <v>-0.16058806762846928</v>
      </c>
      <c r="C327" s="8">
        <f t="shared" si="12"/>
        <v>-0.7047458170621992</v>
      </c>
    </row>
    <row r="328" spans="2:3" ht="13.5">
      <c r="B328" s="8">
        <f t="shared" si="12"/>
        <v>-0.16058806762846928</v>
      </c>
      <c r="C328" s="8">
        <f t="shared" si="12"/>
        <v>1.4094916341243988</v>
      </c>
    </row>
    <row r="329" spans="2:3" ht="13.5">
      <c r="B329" s="8">
        <f t="shared" si="12"/>
        <v>-0.4692508469663064</v>
      </c>
      <c r="C329" s="8">
        <f t="shared" si="12"/>
        <v>-0.7047458170621992</v>
      </c>
    </row>
    <row r="330" spans="2:3" ht="13.5">
      <c r="B330" s="8">
        <f t="shared" si="12"/>
        <v>-0.4692508469663064</v>
      </c>
      <c r="C330" s="8">
        <f t="shared" si="12"/>
        <v>-0.7047458170621992</v>
      </c>
    </row>
    <row r="331" spans="2:3" ht="13.5">
      <c r="B331" s="8">
        <f t="shared" si="12"/>
        <v>-0.16058806762846928</v>
      </c>
      <c r="C331" s="8">
        <f t="shared" si="12"/>
        <v>-0.7047458170621992</v>
      </c>
    </row>
    <row r="332" spans="2:3" ht="13.5">
      <c r="B332" s="8">
        <f t="shared" si="12"/>
        <v>-0.4692508469663064</v>
      </c>
      <c r="C332" s="8">
        <f t="shared" si="12"/>
        <v>-0.7047458170621992</v>
      </c>
    </row>
    <row r="333" spans="2:3" ht="13.5">
      <c r="B333" s="8">
        <f t="shared" si="12"/>
        <v>-0.4692508469663064</v>
      </c>
      <c r="C333" s="8">
        <f t="shared" si="12"/>
        <v>-0.7047458170621992</v>
      </c>
    </row>
    <row r="334" spans="2:3" ht="13.5">
      <c r="B334" s="8">
        <f t="shared" si="12"/>
        <v>-0.4692508469663064</v>
      </c>
      <c r="C334" s="8">
        <f t="shared" si="12"/>
        <v>1.4094916341243988</v>
      </c>
    </row>
    <row r="335" spans="2:3" ht="13.5">
      <c r="B335" s="8">
        <f t="shared" si="12"/>
        <v>-0.4692508469663064</v>
      </c>
      <c r="C335" s="8">
        <f t="shared" si="12"/>
        <v>1.4094916341243988</v>
      </c>
    </row>
    <row r="336" spans="2:3" ht="13.5">
      <c r="B336" s="8">
        <f t="shared" si="12"/>
        <v>-0.4692508469663064</v>
      </c>
      <c r="C336" s="8">
        <f t="shared" si="12"/>
        <v>1.4094916341243988</v>
      </c>
    </row>
    <row r="337" spans="2:3" ht="13.5">
      <c r="B337" s="8">
        <f t="shared" si="12"/>
        <v>-0.4692508469663064</v>
      </c>
      <c r="C337" s="8">
        <f t="shared" si="12"/>
        <v>-0.7047458170621992</v>
      </c>
    </row>
    <row r="338" spans="2:3" ht="13.5">
      <c r="B338" s="8">
        <f t="shared" si="12"/>
        <v>-0.16058806762846928</v>
      </c>
      <c r="C338" s="8">
        <f t="shared" si="12"/>
        <v>-0.7047458170621992</v>
      </c>
    </row>
    <row r="339" spans="2:3" ht="13.5">
      <c r="B339" s="8">
        <f t="shared" si="12"/>
        <v>-0.4692508469663064</v>
      </c>
      <c r="C339" s="8">
        <f t="shared" si="12"/>
        <v>-0.7047458170621992</v>
      </c>
    </row>
    <row r="340" spans="2:3" ht="13.5">
      <c r="B340" s="8">
        <f t="shared" si="12"/>
        <v>-0.4692508469663064</v>
      </c>
      <c r="C340" s="8">
        <f t="shared" si="12"/>
        <v>-0.7047458170621992</v>
      </c>
    </row>
  </sheetData>
  <autoFilter ref="A1:X162"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1"/>
  <sheetViews>
    <sheetView workbookViewId="0" topLeftCell="A4">
      <selection activeCell="AG9" sqref="AG9"/>
    </sheetView>
  </sheetViews>
  <sheetFormatPr defaultColWidth="9.00390625" defaultRowHeight="13.5"/>
  <cols>
    <col min="1" max="1" width="59.125" style="0" customWidth="1"/>
    <col min="2" max="60" width="3.625" style="0" customWidth="1"/>
  </cols>
  <sheetData>
    <row r="1" spans="1:60" ht="13.5">
      <c r="A1" s="1" t="s">
        <v>0</v>
      </c>
      <c r="B1" s="1">
        <v>20</v>
      </c>
      <c r="C1">
        <v>21</v>
      </c>
      <c r="D1" s="2" t="s">
        <v>21</v>
      </c>
      <c r="E1" s="1">
        <v>21</v>
      </c>
      <c r="F1" t="s">
        <v>26</v>
      </c>
      <c r="G1" s="1">
        <v>19</v>
      </c>
      <c r="H1">
        <v>19</v>
      </c>
      <c r="I1">
        <v>26</v>
      </c>
      <c r="J1">
        <v>24</v>
      </c>
      <c r="K1">
        <v>19</v>
      </c>
      <c r="L1">
        <v>20</v>
      </c>
      <c r="M1">
        <v>20</v>
      </c>
      <c r="N1">
        <v>20</v>
      </c>
      <c r="O1">
        <v>26</v>
      </c>
      <c r="P1" s="1">
        <v>21</v>
      </c>
      <c r="Q1" s="1">
        <v>21</v>
      </c>
      <c r="R1" s="1">
        <v>21</v>
      </c>
      <c r="T1">
        <v>20</v>
      </c>
      <c r="U1" s="1">
        <v>19</v>
      </c>
      <c r="V1" s="1">
        <v>20</v>
      </c>
      <c r="W1">
        <v>20</v>
      </c>
      <c r="X1" s="1"/>
      <c r="Y1">
        <v>19</v>
      </c>
      <c r="Z1">
        <v>20</v>
      </c>
      <c r="AA1" s="1">
        <v>20</v>
      </c>
      <c r="AB1" s="1">
        <v>21</v>
      </c>
      <c r="AC1" s="1">
        <v>20</v>
      </c>
      <c r="AD1" s="1">
        <v>20</v>
      </c>
      <c r="AE1" s="1">
        <v>19</v>
      </c>
      <c r="AF1" s="1">
        <v>20</v>
      </c>
      <c r="AG1">
        <v>20</v>
      </c>
      <c r="AH1" s="1">
        <v>20</v>
      </c>
      <c r="AI1" s="1">
        <v>19</v>
      </c>
      <c r="AJ1" t="s">
        <v>30</v>
      </c>
      <c r="AK1" s="1">
        <v>20</v>
      </c>
      <c r="AL1">
        <v>20</v>
      </c>
      <c r="AM1" s="1">
        <v>25</v>
      </c>
      <c r="AN1" s="4">
        <v>26</v>
      </c>
      <c r="AO1">
        <v>19</v>
      </c>
      <c r="AP1" s="1"/>
      <c r="AQ1" s="1">
        <v>19</v>
      </c>
      <c r="AR1" s="1">
        <v>20</v>
      </c>
      <c r="AS1">
        <v>20</v>
      </c>
      <c r="AT1" s="1">
        <v>50</v>
      </c>
      <c r="AU1">
        <v>20</v>
      </c>
      <c r="AV1" s="1"/>
      <c r="AW1" s="1">
        <v>20</v>
      </c>
      <c r="AX1">
        <v>20</v>
      </c>
      <c r="AZ1">
        <v>19</v>
      </c>
      <c r="BA1" s="1">
        <v>20</v>
      </c>
      <c r="BB1" s="1">
        <v>20</v>
      </c>
      <c r="BC1">
        <v>20</v>
      </c>
      <c r="BD1" s="1">
        <v>21</v>
      </c>
      <c r="BE1" s="1">
        <v>19</v>
      </c>
      <c r="BF1" s="1">
        <v>19</v>
      </c>
      <c r="BG1" s="1">
        <v>20</v>
      </c>
      <c r="BH1" s="1">
        <v>20</v>
      </c>
    </row>
    <row r="2" spans="1:60" ht="13.5">
      <c r="A2" s="1" t="s">
        <v>1</v>
      </c>
      <c r="B2" s="1">
        <v>2</v>
      </c>
      <c r="C2">
        <v>1</v>
      </c>
      <c r="D2" s="1">
        <v>2</v>
      </c>
      <c r="E2" s="1">
        <v>2</v>
      </c>
      <c r="F2">
        <v>1</v>
      </c>
      <c r="G2" s="1">
        <v>1</v>
      </c>
      <c r="H2">
        <v>1</v>
      </c>
      <c r="I2">
        <v>2</v>
      </c>
      <c r="J2">
        <v>1</v>
      </c>
      <c r="K2">
        <v>1</v>
      </c>
      <c r="L2">
        <v>1</v>
      </c>
      <c r="M2">
        <v>1</v>
      </c>
      <c r="N2">
        <v>1</v>
      </c>
      <c r="O2">
        <v>2</v>
      </c>
      <c r="P2" s="1">
        <v>1</v>
      </c>
      <c r="Q2" s="1">
        <v>1</v>
      </c>
      <c r="R2" s="1">
        <v>1</v>
      </c>
      <c r="T2">
        <v>1</v>
      </c>
      <c r="U2" s="1">
        <v>2</v>
      </c>
      <c r="V2" s="1">
        <v>1</v>
      </c>
      <c r="W2">
        <v>2</v>
      </c>
      <c r="X2" s="1"/>
      <c r="Y2">
        <v>2</v>
      </c>
      <c r="Z2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>
        <v>2</v>
      </c>
      <c r="AH2" s="1">
        <v>1</v>
      </c>
      <c r="AI2" s="1">
        <v>1</v>
      </c>
      <c r="AJ2" t="s">
        <v>31</v>
      </c>
      <c r="AK2" s="1">
        <v>2</v>
      </c>
      <c r="AL2">
        <v>1</v>
      </c>
      <c r="AM2" s="1">
        <v>2</v>
      </c>
      <c r="AN2" s="4">
        <v>2</v>
      </c>
      <c r="AO2">
        <v>1</v>
      </c>
      <c r="AP2" s="1"/>
      <c r="AQ2" s="1">
        <v>2</v>
      </c>
      <c r="AR2" s="1">
        <v>2</v>
      </c>
      <c r="AS2">
        <v>2</v>
      </c>
      <c r="AT2" s="1">
        <v>1</v>
      </c>
      <c r="AU2">
        <v>1</v>
      </c>
      <c r="AV2" s="1"/>
      <c r="AW2" s="1">
        <v>1</v>
      </c>
      <c r="AX2">
        <v>1</v>
      </c>
      <c r="AZ2">
        <v>1</v>
      </c>
      <c r="BA2" s="1">
        <v>1</v>
      </c>
      <c r="BB2" s="1">
        <v>1</v>
      </c>
      <c r="BC2">
        <v>1</v>
      </c>
      <c r="BD2" s="1">
        <v>1</v>
      </c>
      <c r="BE2" s="1">
        <v>1</v>
      </c>
      <c r="BF2" s="1">
        <v>1</v>
      </c>
      <c r="BG2" s="1">
        <v>1</v>
      </c>
      <c r="BH2" s="1">
        <v>1</v>
      </c>
    </row>
    <row r="3" spans="1:60" ht="13.5">
      <c r="A3" s="1" t="s">
        <v>2</v>
      </c>
      <c r="B3" s="1">
        <v>1</v>
      </c>
      <c r="C3">
        <v>1</v>
      </c>
      <c r="D3" s="1">
        <v>1</v>
      </c>
      <c r="E3" s="1">
        <v>1</v>
      </c>
      <c r="F3">
        <v>1</v>
      </c>
      <c r="G3" s="1">
        <v>2</v>
      </c>
      <c r="H3">
        <v>1</v>
      </c>
      <c r="I3">
        <v>1</v>
      </c>
      <c r="J3">
        <v>2</v>
      </c>
      <c r="K3">
        <v>2</v>
      </c>
      <c r="L3">
        <v>2</v>
      </c>
      <c r="M3">
        <v>2</v>
      </c>
      <c r="N3">
        <v>1</v>
      </c>
      <c r="O3">
        <v>1</v>
      </c>
      <c r="P3" s="1">
        <v>1</v>
      </c>
      <c r="Q3" s="1">
        <v>1</v>
      </c>
      <c r="R3" s="1">
        <v>1</v>
      </c>
      <c r="T3">
        <v>2</v>
      </c>
      <c r="U3" s="1">
        <v>2</v>
      </c>
      <c r="V3" s="1">
        <v>2</v>
      </c>
      <c r="W3">
        <v>2</v>
      </c>
      <c r="X3" s="1"/>
      <c r="Y3">
        <v>2</v>
      </c>
      <c r="Z3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>
        <v>2</v>
      </c>
      <c r="AH3" s="1">
        <v>2</v>
      </c>
      <c r="AI3" s="1">
        <v>1</v>
      </c>
      <c r="AJ3" t="s">
        <v>31</v>
      </c>
      <c r="AK3" s="1">
        <v>2</v>
      </c>
      <c r="AL3">
        <v>1</v>
      </c>
      <c r="AM3" s="1">
        <v>1</v>
      </c>
      <c r="AN3" s="4">
        <v>1</v>
      </c>
      <c r="AO3">
        <v>1</v>
      </c>
      <c r="AP3" s="1"/>
      <c r="AQ3" s="1">
        <v>1</v>
      </c>
      <c r="AR3" s="1">
        <v>1</v>
      </c>
      <c r="AS3">
        <v>1</v>
      </c>
      <c r="AT3" s="1">
        <v>1</v>
      </c>
      <c r="AU3">
        <v>1</v>
      </c>
      <c r="AV3" s="1"/>
      <c r="AW3" s="1">
        <v>1</v>
      </c>
      <c r="AX3">
        <v>1</v>
      </c>
      <c r="AZ3">
        <v>1</v>
      </c>
      <c r="BA3" s="1">
        <v>1</v>
      </c>
      <c r="BB3" s="1">
        <v>1</v>
      </c>
      <c r="BC3">
        <v>1</v>
      </c>
      <c r="BD3" s="1">
        <v>1</v>
      </c>
      <c r="BE3" s="1">
        <v>1</v>
      </c>
      <c r="BF3" s="1">
        <v>1</v>
      </c>
      <c r="BG3" s="1">
        <v>1</v>
      </c>
      <c r="BH3" s="1">
        <v>1</v>
      </c>
    </row>
    <row r="4" spans="1:60" ht="13.5">
      <c r="A4" s="1" t="s">
        <v>3</v>
      </c>
      <c r="B4" s="1">
        <v>10</v>
      </c>
      <c r="C4">
        <v>10</v>
      </c>
      <c r="D4" s="1">
        <v>1</v>
      </c>
      <c r="E4" s="1">
        <v>1</v>
      </c>
      <c r="F4">
        <v>10</v>
      </c>
      <c r="G4" s="1">
        <v>6</v>
      </c>
      <c r="H4">
        <v>9</v>
      </c>
      <c r="I4">
        <v>9</v>
      </c>
      <c r="J4">
        <v>4</v>
      </c>
      <c r="K4">
        <v>2</v>
      </c>
      <c r="L4">
        <v>3</v>
      </c>
      <c r="M4">
        <v>6</v>
      </c>
      <c r="N4">
        <v>5</v>
      </c>
      <c r="O4">
        <v>9</v>
      </c>
      <c r="P4" s="1">
        <v>8</v>
      </c>
      <c r="Q4" s="1">
        <v>5</v>
      </c>
      <c r="R4" s="1">
        <v>5</v>
      </c>
      <c r="T4">
        <v>6</v>
      </c>
      <c r="U4" s="1">
        <v>6</v>
      </c>
      <c r="V4" s="1">
        <v>5</v>
      </c>
      <c r="W4">
        <v>5</v>
      </c>
      <c r="X4" s="1"/>
      <c r="Y4">
        <v>4</v>
      </c>
      <c r="Z4">
        <v>4</v>
      </c>
      <c r="AA4" s="1">
        <v>4</v>
      </c>
      <c r="AB4" s="1">
        <v>4</v>
      </c>
      <c r="AC4" s="1">
        <v>4</v>
      </c>
      <c r="AD4" s="1">
        <v>4</v>
      </c>
      <c r="AE4" s="1">
        <v>3</v>
      </c>
      <c r="AF4" s="1">
        <v>3</v>
      </c>
      <c r="AG4">
        <v>2</v>
      </c>
      <c r="AH4" s="1">
        <v>4</v>
      </c>
      <c r="AI4" s="1">
        <v>3</v>
      </c>
      <c r="AJ4" t="s">
        <v>32</v>
      </c>
      <c r="AK4" s="1">
        <v>20</v>
      </c>
      <c r="AL4">
        <v>10</v>
      </c>
      <c r="AM4" s="1">
        <v>9</v>
      </c>
      <c r="AN4" s="4">
        <v>9</v>
      </c>
      <c r="AO4">
        <v>9</v>
      </c>
      <c r="AP4" s="1"/>
      <c r="AQ4" s="1">
        <v>7</v>
      </c>
      <c r="AR4" s="1">
        <v>6</v>
      </c>
      <c r="AS4">
        <v>6</v>
      </c>
      <c r="AT4" s="1">
        <v>6</v>
      </c>
      <c r="AU4">
        <v>5</v>
      </c>
      <c r="AV4" s="1"/>
      <c r="AW4" s="1">
        <v>4</v>
      </c>
      <c r="AX4">
        <v>4</v>
      </c>
      <c r="AZ4">
        <v>3</v>
      </c>
      <c r="BA4" s="1">
        <v>3</v>
      </c>
      <c r="BB4" s="1">
        <v>2</v>
      </c>
      <c r="BC4">
        <v>2</v>
      </c>
      <c r="BD4" s="1">
        <v>2</v>
      </c>
      <c r="BE4" s="1">
        <v>2</v>
      </c>
      <c r="BF4" s="1">
        <v>1</v>
      </c>
      <c r="BG4" s="1">
        <v>1</v>
      </c>
      <c r="BH4" s="1">
        <v>1</v>
      </c>
    </row>
    <row r="5" spans="1:60" ht="13.5">
      <c r="A5" s="1" t="s">
        <v>4</v>
      </c>
      <c r="B5" s="1">
        <v>169</v>
      </c>
      <c r="C5">
        <v>187</v>
      </c>
      <c r="D5" s="1" t="s">
        <v>22</v>
      </c>
      <c r="E5" s="1">
        <v>169</v>
      </c>
      <c r="F5">
        <v>178</v>
      </c>
      <c r="G5" s="1">
        <v>173</v>
      </c>
      <c r="H5">
        <v>165</v>
      </c>
      <c r="I5">
        <v>156</v>
      </c>
      <c r="J5">
        <v>176</v>
      </c>
      <c r="K5">
        <v>169</v>
      </c>
      <c r="L5">
        <v>173</v>
      </c>
      <c r="M5">
        <v>170</v>
      </c>
      <c r="N5">
        <v>164</v>
      </c>
      <c r="O5">
        <v>156</v>
      </c>
      <c r="P5" s="1">
        <v>180</v>
      </c>
      <c r="Q5" s="1">
        <v>176</v>
      </c>
      <c r="R5" s="1">
        <v>184</v>
      </c>
      <c r="T5">
        <v>178</v>
      </c>
      <c r="U5" s="1">
        <v>152</v>
      </c>
      <c r="V5" s="1">
        <v>166</v>
      </c>
      <c r="W5">
        <v>160</v>
      </c>
      <c r="X5" s="1"/>
      <c r="Y5">
        <v>167</v>
      </c>
      <c r="Z5">
        <v>175</v>
      </c>
      <c r="AA5" s="1">
        <v>174</v>
      </c>
      <c r="AB5" s="1">
        <v>174</v>
      </c>
      <c r="AC5" s="1">
        <v>170</v>
      </c>
      <c r="AD5" s="1">
        <v>167</v>
      </c>
      <c r="AE5" s="1">
        <v>177</v>
      </c>
      <c r="AF5" s="1">
        <v>171</v>
      </c>
      <c r="AG5">
        <v>157</v>
      </c>
      <c r="AH5" s="1">
        <v>174</v>
      </c>
      <c r="AI5" s="1">
        <v>170</v>
      </c>
      <c r="AJ5" t="s">
        <v>33</v>
      </c>
      <c r="AK5" s="1">
        <v>175</v>
      </c>
      <c r="AL5">
        <v>178</v>
      </c>
      <c r="AM5" s="1">
        <v>167</v>
      </c>
      <c r="AN5" s="4">
        <v>156</v>
      </c>
      <c r="AO5">
        <v>175</v>
      </c>
      <c r="AP5" s="1"/>
      <c r="AQ5" s="1">
        <v>154</v>
      </c>
      <c r="AR5" s="1">
        <v>155</v>
      </c>
      <c r="AS5">
        <v>160</v>
      </c>
      <c r="AT5" s="1">
        <v>170</v>
      </c>
      <c r="AU5">
        <v>164</v>
      </c>
      <c r="AV5" s="1"/>
      <c r="AW5" s="1">
        <v>175</v>
      </c>
      <c r="AX5">
        <v>165</v>
      </c>
      <c r="AZ5">
        <v>170</v>
      </c>
      <c r="BA5" s="1">
        <v>176</v>
      </c>
      <c r="BB5" s="1">
        <v>182</v>
      </c>
      <c r="BC5">
        <v>170</v>
      </c>
      <c r="BD5" s="1">
        <v>174</v>
      </c>
      <c r="BE5" s="1">
        <v>180</v>
      </c>
      <c r="BF5" s="1">
        <v>174</v>
      </c>
      <c r="BG5" s="1">
        <v>183</v>
      </c>
      <c r="BH5" s="1">
        <v>175</v>
      </c>
    </row>
    <row r="6" spans="1:60" ht="13.5">
      <c r="A6" s="1" t="s">
        <v>5</v>
      </c>
      <c r="B6" s="1">
        <v>172</v>
      </c>
      <c r="C6">
        <v>170</v>
      </c>
      <c r="D6" s="1" t="s">
        <v>23</v>
      </c>
      <c r="E6" s="1">
        <v>171</v>
      </c>
      <c r="F6">
        <v>180</v>
      </c>
      <c r="G6" s="1">
        <v>165</v>
      </c>
      <c r="H6">
        <v>163</v>
      </c>
      <c r="I6">
        <v>173</v>
      </c>
      <c r="J6">
        <v>175</v>
      </c>
      <c r="K6">
        <v>172</v>
      </c>
      <c r="L6">
        <v>166</v>
      </c>
      <c r="M6">
        <v>164</v>
      </c>
      <c r="N6">
        <v>174</v>
      </c>
      <c r="O6">
        <v>173</v>
      </c>
      <c r="P6" s="1">
        <v>170</v>
      </c>
      <c r="Q6" s="1">
        <v>167</v>
      </c>
      <c r="R6" s="1">
        <v>181</v>
      </c>
      <c r="U6" s="1">
        <v>165</v>
      </c>
      <c r="V6" s="1">
        <v>166</v>
      </c>
      <c r="W6">
        <v>165</v>
      </c>
      <c r="X6" s="1"/>
      <c r="Y6">
        <v>175</v>
      </c>
      <c r="Z6">
        <v>169</v>
      </c>
      <c r="AA6" s="1">
        <v>170</v>
      </c>
      <c r="AB6" s="1">
        <v>165</v>
      </c>
      <c r="AC6" s="1" t="s">
        <v>29</v>
      </c>
      <c r="AD6" s="1">
        <v>165</v>
      </c>
      <c r="AE6" s="1">
        <v>170</v>
      </c>
      <c r="AF6" s="1">
        <v>163</v>
      </c>
      <c r="AG6">
        <v>165</v>
      </c>
      <c r="AH6" s="1">
        <v>173</v>
      </c>
      <c r="AI6" s="1">
        <v>175</v>
      </c>
      <c r="AJ6" t="s">
        <v>34</v>
      </c>
      <c r="AK6" s="1">
        <v>180</v>
      </c>
      <c r="AL6">
        <v>180</v>
      </c>
      <c r="AM6" s="1">
        <v>175</v>
      </c>
      <c r="AN6" s="4">
        <v>167</v>
      </c>
      <c r="AO6">
        <v>165</v>
      </c>
      <c r="AP6" s="1"/>
      <c r="AQ6" s="1">
        <v>169</v>
      </c>
      <c r="AR6" s="1">
        <v>172</v>
      </c>
      <c r="AS6">
        <v>160</v>
      </c>
      <c r="AT6" s="1">
        <v>0</v>
      </c>
      <c r="AU6">
        <v>174</v>
      </c>
      <c r="AV6" s="1"/>
      <c r="AW6" s="1">
        <v>162</v>
      </c>
      <c r="AX6">
        <v>172</v>
      </c>
      <c r="AZ6">
        <v>160</v>
      </c>
      <c r="BA6" s="1">
        <v>178</v>
      </c>
      <c r="BB6" s="1">
        <v>165</v>
      </c>
      <c r="BC6">
        <v>176</v>
      </c>
      <c r="BD6" s="1">
        <v>176</v>
      </c>
      <c r="BE6" s="1">
        <v>170</v>
      </c>
      <c r="BF6" s="1">
        <v>171</v>
      </c>
      <c r="BG6" s="1">
        <v>172</v>
      </c>
      <c r="BH6" s="1">
        <v>165</v>
      </c>
    </row>
    <row r="7" spans="1:60" ht="13.5">
      <c r="A7" s="1" t="s">
        <v>6</v>
      </c>
      <c r="B7" s="1">
        <v>155</v>
      </c>
      <c r="C7">
        <v>162</v>
      </c>
      <c r="D7" s="1" t="s">
        <v>24</v>
      </c>
      <c r="E7" s="1">
        <v>153</v>
      </c>
      <c r="F7">
        <v>168</v>
      </c>
      <c r="G7" s="1">
        <v>155</v>
      </c>
      <c r="H7">
        <v>152</v>
      </c>
      <c r="I7">
        <v>150</v>
      </c>
      <c r="J7">
        <v>160</v>
      </c>
      <c r="K7">
        <v>150</v>
      </c>
      <c r="L7">
        <v>155</v>
      </c>
      <c r="M7">
        <v>156</v>
      </c>
      <c r="N7">
        <v>149</v>
      </c>
      <c r="O7">
        <v>150</v>
      </c>
      <c r="P7" s="1">
        <v>155</v>
      </c>
      <c r="Q7" s="1">
        <v>164</v>
      </c>
      <c r="R7" s="1">
        <v>160</v>
      </c>
      <c r="S7">
        <v>160</v>
      </c>
      <c r="T7">
        <v>153</v>
      </c>
      <c r="U7" s="1">
        <v>160</v>
      </c>
      <c r="V7" s="1">
        <v>160</v>
      </c>
      <c r="W7">
        <v>157</v>
      </c>
      <c r="X7" s="1">
        <v>176</v>
      </c>
      <c r="Y7">
        <v>164</v>
      </c>
      <c r="Z7">
        <v>149</v>
      </c>
      <c r="AA7" s="1">
        <v>155</v>
      </c>
      <c r="AB7" s="1">
        <v>160</v>
      </c>
      <c r="AC7" s="1">
        <v>160</v>
      </c>
      <c r="AD7" s="1">
        <v>150</v>
      </c>
      <c r="AE7" s="1">
        <v>155</v>
      </c>
      <c r="AF7" s="1">
        <v>161</v>
      </c>
      <c r="AG7">
        <v>150</v>
      </c>
      <c r="AH7" s="1">
        <v>150</v>
      </c>
      <c r="AI7" s="1">
        <v>160</v>
      </c>
      <c r="AJ7" t="s">
        <v>33</v>
      </c>
      <c r="AK7" s="1">
        <v>150</v>
      </c>
      <c r="AL7">
        <v>168</v>
      </c>
      <c r="AM7" s="1">
        <v>159</v>
      </c>
      <c r="AN7" s="4">
        <v>165</v>
      </c>
      <c r="AO7">
        <v>155</v>
      </c>
      <c r="AP7" s="1">
        <v>155</v>
      </c>
      <c r="AQ7" s="1">
        <v>157</v>
      </c>
      <c r="AR7" s="1">
        <v>160</v>
      </c>
      <c r="AS7">
        <v>150</v>
      </c>
      <c r="AT7" s="1">
        <v>155</v>
      </c>
      <c r="AU7">
        <v>149</v>
      </c>
      <c r="AV7" s="1">
        <v>153</v>
      </c>
      <c r="AW7" s="1">
        <v>155</v>
      </c>
      <c r="AX7">
        <v>155</v>
      </c>
      <c r="AY7">
        <v>160</v>
      </c>
      <c r="AZ7">
        <v>158</v>
      </c>
      <c r="BA7" s="1">
        <v>158</v>
      </c>
      <c r="BB7" s="1">
        <v>157</v>
      </c>
      <c r="BC7">
        <v>153</v>
      </c>
      <c r="BD7" s="1">
        <v>154</v>
      </c>
      <c r="BE7" s="1">
        <v>166</v>
      </c>
      <c r="BF7" s="1">
        <v>164</v>
      </c>
      <c r="BG7" s="1">
        <v>162</v>
      </c>
      <c r="BH7" s="1">
        <v>160</v>
      </c>
    </row>
    <row r="8" spans="1:60" ht="13.5">
      <c r="A8" s="1" t="s">
        <v>7</v>
      </c>
      <c r="B8" s="1">
        <v>4</v>
      </c>
      <c r="C8">
        <v>4</v>
      </c>
      <c r="D8" s="1">
        <v>3</v>
      </c>
      <c r="E8" s="1">
        <v>3</v>
      </c>
      <c r="F8">
        <v>2</v>
      </c>
      <c r="G8" s="1">
        <v>1</v>
      </c>
      <c r="H8">
        <v>1</v>
      </c>
      <c r="I8">
        <v>2</v>
      </c>
      <c r="J8">
        <v>3</v>
      </c>
      <c r="K8">
        <v>3</v>
      </c>
      <c r="L8">
        <v>2</v>
      </c>
      <c r="M8">
        <v>2</v>
      </c>
      <c r="N8">
        <v>3</v>
      </c>
      <c r="O8">
        <v>2</v>
      </c>
      <c r="P8" s="1">
        <v>3</v>
      </c>
      <c r="Q8" s="1">
        <v>1</v>
      </c>
      <c r="R8" s="1">
        <v>3</v>
      </c>
      <c r="S8" s="3" t="s">
        <v>28</v>
      </c>
      <c r="T8">
        <v>3</v>
      </c>
      <c r="U8" s="1">
        <v>3</v>
      </c>
      <c r="V8" s="1">
        <v>2</v>
      </c>
      <c r="W8">
        <v>4</v>
      </c>
      <c r="X8" s="1">
        <v>4</v>
      </c>
      <c r="Y8">
        <v>3</v>
      </c>
      <c r="Z8">
        <v>2</v>
      </c>
      <c r="AA8" s="1">
        <v>3</v>
      </c>
      <c r="AB8" s="1">
        <v>1</v>
      </c>
      <c r="AC8" s="1">
        <v>3</v>
      </c>
      <c r="AD8" s="1">
        <v>4</v>
      </c>
      <c r="AE8" s="1">
        <v>2</v>
      </c>
      <c r="AF8" s="1">
        <v>3</v>
      </c>
      <c r="AG8">
        <v>3</v>
      </c>
      <c r="AH8" s="1">
        <v>1</v>
      </c>
      <c r="AI8" s="1">
        <v>3</v>
      </c>
      <c r="AJ8" t="s">
        <v>35</v>
      </c>
      <c r="AK8" s="1">
        <v>1</v>
      </c>
      <c r="AL8">
        <v>2</v>
      </c>
      <c r="AM8" s="1">
        <v>1</v>
      </c>
      <c r="AN8" s="4">
        <v>2</v>
      </c>
      <c r="AO8">
        <v>1</v>
      </c>
      <c r="AP8" s="1">
        <v>1</v>
      </c>
      <c r="AQ8" s="1">
        <v>1</v>
      </c>
      <c r="AR8" s="1">
        <v>1</v>
      </c>
      <c r="AS8">
        <v>1</v>
      </c>
      <c r="AT8" s="1">
        <v>3</v>
      </c>
      <c r="AU8">
        <v>3</v>
      </c>
      <c r="AV8" s="1">
        <v>1</v>
      </c>
      <c r="AW8" s="1">
        <v>2</v>
      </c>
      <c r="AX8">
        <v>2</v>
      </c>
      <c r="AY8">
        <v>1</v>
      </c>
      <c r="AZ8">
        <v>3</v>
      </c>
      <c r="BA8" s="1">
        <v>1</v>
      </c>
      <c r="BB8" s="1">
        <v>3</v>
      </c>
      <c r="BC8">
        <v>3</v>
      </c>
      <c r="BD8" s="1">
        <v>2</v>
      </c>
      <c r="BE8" s="1">
        <v>3</v>
      </c>
      <c r="BF8" s="1">
        <v>1</v>
      </c>
      <c r="BG8" s="1">
        <v>3</v>
      </c>
      <c r="BH8" s="1">
        <v>4</v>
      </c>
    </row>
    <row r="9" spans="1:60" ht="13.5">
      <c r="A9" s="1" t="s">
        <v>8</v>
      </c>
      <c r="B9" s="1">
        <v>2</v>
      </c>
      <c r="C9">
        <v>3</v>
      </c>
      <c r="D9" s="2" t="s">
        <v>25</v>
      </c>
      <c r="E9" s="1">
        <v>1</v>
      </c>
      <c r="F9">
        <v>2</v>
      </c>
      <c r="G9" s="1">
        <v>2</v>
      </c>
      <c r="H9">
        <v>2</v>
      </c>
      <c r="I9">
        <v>2</v>
      </c>
      <c r="J9">
        <v>2</v>
      </c>
      <c r="K9">
        <v>4</v>
      </c>
      <c r="L9">
        <v>2</v>
      </c>
      <c r="M9">
        <v>3</v>
      </c>
      <c r="N9">
        <v>2</v>
      </c>
      <c r="O9">
        <v>2</v>
      </c>
      <c r="P9" s="1">
        <v>2</v>
      </c>
      <c r="Q9" s="1">
        <v>2</v>
      </c>
      <c r="R9" s="1">
        <v>2</v>
      </c>
      <c r="S9">
        <v>4</v>
      </c>
      <c r="T9">
        <v>1</v>
      </c>
      <c r="U9" s="1">
        <v>3</v>
      </c>
      <c r="V9" s="1">
        <v>2</v>
      </c>
      <c r="W9">
        <v>3</v>
      </c>
      <c r="X9" s="1">
        <v>3</v>
      </c>
      <c r="Y9">
        <v>1</v>
      </c>
      <c r="Z9">
        <v>2</v>
      </c>
      <c r="AA9" s="1">
        <v>2</v>
      </c>
      <c r="AB9" s="1">
        <v>3</v>
      </c>
      <c r="AC9" s="1">
        <v>3</v>
      </c>
      <c r="AD9" s="1">
        <v>0</v>
      </c>
      <c r="AE9" s="1">
        <v>3</v>
      </c>
      <c r="AF9" s="1">
        <v>3</v>
      </c>
      <c r="AG9">
        <v>2</v>
      </c>
      <c r="AH9" s="1">
        <v>3</v>
      </c>
      <c r="AI9" s="1">
        <v>2</v>
      </c>
      <c r="AJ9" t="s">
        <v>36</v>
      </c>
      <c r="AK9" s="1">
        <v>2</v>
      </c>
      <c r="AL9">
        <v>2</v>
      </c>
      <c r="AM9" s="1">
        <v>2</v>
      </c>
      <c r="AN9" s="4">
        <v>2</v>
      </c>
      <c r="AO9">
        <v>2</v>
      </c>
      <c r="AP9" s="1">
        <v>2</v>
      </c>
      <c r="AQ9" s="1">
        <v>2</v>
      </c>
      <c r="AR9" s="1">
        <v>3</v>
      </c>
      <c r="AS9">
        <v>2</v>
      </c>
      <c r="AT9" s="1">
        <v>5</v>
      </c>
      <c r="AU9">
        <v>2</v>
      </c>
      <c r="AV9" s="1">
        <v>2</v>
      </c>
      <c r="AW9" s="1">
        <v>4</v>
      </c>
      <c r="AX9">
        <v>2</v>
      </c>
      <c r="AY9">
        <v>2</v>
      </c>
      <c r="AZ9">
        <v>2</v>
      </c>
      <c r="BA9" s="1">
        <v>3</v>
      </c>
      <c r="BB9" s="1">
        <v>2</v>
      </c>
      <c r="BC9">
        <v>1</v>
      </c>
      <c r="BD9" s="1">
        <v>2</v>
      </c>
      <c r="BE9" s="1">
        <v>1</v>
      </c>
      <c r="BF9" s="1">
        <v>4</v>
      </c>
      <c r="BG9" s="1">
        <v>2</v>
      </c>
      <c r="BH9" s="1">
        <v>2</v>
      </c>
    </row>
    <row r="10" spans="1:60" ht="13.5">
      <c r="A10" s="1" t="s">
        <v>9</v>
      </c>
      <c r="B10" s="1">
        <v>0</v>
      </c>
      <c r="C10">
        <v>1</v>
      </c>
      <c r="D10" s="1">
        <v>0</v>
      </c>
      <c r="E10" s="1">
        <v>0</v>
      </c>
      <c r="F10">
        <v>1</v>
      </c>
      <c r="G10" s="1">
        <v>1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1</v>
      </c>
      <c r="O10">
        <v>1</v>
      </c>
      <c r="P10" s="1">
        <v>2</v>
      </c>
      <c r="Q10" s="1">
        <v>1</v>
      </c>
      <c r="R10" s="1">
        <v>0</v>
      </c>
      <c r="S10">
        <v>0</v>
      </c>
      <c r="T10">
        <v>0</v>
      </c>
      <c r="U10" s="1">
        <v>0</v>
      </c>
      <c r="V10" s="1">
        <v>0</v>
      </c>
      <c r="W10">
        <v>0</v>
      </c>
      <c r="X10" s="1">
        <v>0</v>
      </c>
      <c r="Y10">
        <v>0</v>
      </c>
      <c r="Z10">
        <v>0</v>
      </c>
      <c r="AA10" s="1">
        <v>0</v>
      </c>
      <c r="AB10" s="1">
        <v>1</v>
      </c>
      <c r="AC10" s="1">
        <v>0</v>
      </c>
      <c r="AD10" s="1">
        <v>0</v>
      </c>
      <c r="AE10" s="1">
        <v>1</v>
      </c>
      <c r="AF10" s="1">
        <v>1</v>
      </c>
      <c r="AG10">
        <v>0</v>
      </c>
      <c r="AH10" s="1">
        <v>0</v>
      </c>
      <c r="AI10" s="1">
        <v>0</v>
      </c>
      <c r="AJ10" t="s">
        <v>37</v>
      </c>
      <c r="AK10" s="1">
        <v>1</v>
      </c>
      <c r="AL10">
        <v>1</v>
      </c>
      <c r="AM10" s="1">
        <v>0</v>
      </c>
      <c r="AN10" s="4">
        <v>0</v>
      </c>
      <c r="AO10">
        <v>0</v>
      </c>
      <c r="AP10" s="1">
        <v>0</v>
      </c>
      <c r="AQ10" s="1">
        <v>0</v>
      </c>
      <c r="AR10" s="1">
        <v>0</v>
      </c>
      <c r="AS10">
        <v>0</v>
      </c>
      <c r="AT10" s="1">
        <v>1</v>
      </c>
      <c r="AU10">
        <v>1</v>
      </c>
      <c r="AV10" s="1">
        <v>1</v>
      </c>
      <c r="AW10" s="1">
        <v>0</v>
      </c>
      <c r="AX10">
        <v>0</v>
      </c>
      <c r="AY10">
        <v>1</v>
      </c>
      <c r="AZ10">
        <v>1</v>
      </c>
      <c r="BA10" s="1">
        <v>0</v>
      </c>
      <c r="BB10" s="1">
        <v>0</v>
      </c>
      <c r="BC10">
        <v>1</v>
      </c>
      <c r="BD10" s="1">
        <v>0</v>
      </c>
      <c r="BE10" s="1">
        <v>1</v>
      </c>
      <c r="BF10" s="1">
        <v>0</v>
      </c>
      <c r="BG10" s="1">
        <v>1</v>
      </c>
      <c r="BH10" s="1">
        <v>1</v>
      </c>
    </row>
    <row r="11" spans="1:60" ht="13.5">
      <c r="A11" s="1" t="s">
        <v>10</v>
      </c>
      <c r="B11" s="1">
        <v>1</v>
      </c>
      <c r="C11">
        <v>1</v>
      </c>
      <c r="D11" s="1">
        <v>0</v>
      </c>
      <c r="E11" s="1">
        <v>0</v>
      </c>
      <c r="F11">
        <v>1</v>
      </c>
      <c r="G11" s="1">
        <v>1</v>
      </c>
      <c r="H11">
        <v>1</v>
      </c>
      <c r="I11">
        <v>0</v>
      </c>
      <c r="J11">
        <v>1</v>
      </c>
      <c r="K11">
        <v>0</v>
      </c>
      <c r="L11">
        <v>1</v>
      </c>
      <c r="M11">
        <v>0</v>
      </c>
      <c r="N11">
        <v>1</v>
      </c>
      <c r="O11">
        <v>0</v>
      </c>
      <c r="P11" s="1">
        <v>1</v>
      </c>
      <c r="Q11" s="1">
        <v>0</v>
      </c>
      <c r="R11" s="1">
        <v>0</v>
      </c>
      <c r="S11">
        <v>1</v>
      </c>
      <c r="T11">
        <v>1</v>
      </c>
      <c r="U11" s="1">
        <v>0</v>
      </c>
      <c r="V11" s="1">
        <v>0</v>
      </c>
      <c r="W11">
        <v>1</v>
      </c>
      <c r="X11" s="1">
        <v>1</v>
      </c>
      <c r="Y11">
        <v>0</v>
      </c>
      <c r="Z11">
        <v>0</v>
      </c>
      <c r="AA11" s="1">
        <v>1</v>
      </c>
      <c r="AB11" s="1">
        <v>0</v>
      </c>
      <c r="AC11" s="1">
        <v>1</v>
      </c>
      <c r="AD11" s="1">
        <v>0</v>
      </c>
      <c r="AE11" s="1">
        <v>0</v>
      </c>
      <c r="AF11" s="1">
        <v>1</v>
      </c>
      <c r="AG11">
        <v>1</v>
      </c>
      <c r="AH11" s="1">
        <v>1</v>
      </c>
      <c r="AI11" s="1">
        <v>1</v>
      </c>
      <c r="AJ11" t="s">
        <v>38</v>
      </c>
      <c r="AK11" s="1">
        <v>1</v>
      </c>
      <c r="AL11">
        <v>1</v>
      </c>
      <c r="AM11" s="1">
        <v>0</v>
      </c>
      <c r="AN11" s="4">
        <v>1</v>
      </c>
      <c r="AO11">
        <v>1</v>
      </c>
      <c r="AP11" s="1">
        <v>1</v>
      </c>
      <c r="AQ11" s="1">
        <v>1</v>
      </c>
      <c r="AR11" s="1">
        <v>0</v>
      </c>
      <c r="AS11">
        <v>0</v>
      </c>
      <c r="AT11" s="1">
        <v>1</v>
      </c>
      <c r="AU11">
        <v>1</v>
      </c>
      <c r="AV11" s="1">
        <v>1</v>
      </c>
      <c r="AW11" s="1">
        <v>1</v>
      </c>
      <c r="AX11">
        <v>1</v>
      </c>
      <c r="AY11">
        <v>0</v>
      </c>
      <c r="AZ11">
        <v>1</v>
      </c>
      <c r="BA11" s="1">
        <v>1</v>
      </c>
      <c r="BB11" s="1">
        <v>1</v>
      </c>
      <c r="BC11">
        <v>0</v>
      </c>
      <c r="BD11" s="1">
        <v>1</v>
      </c>
      <c r="BE11" s="1">
        <v>1</v>
      </c>
      <c r="BF11" s="1">
        <v>0</v>
      </c>
      <c r="BG11" s="1">
        <v>1</v>
      </c>
      <c r="BH11" s="1">
        <v>0</v>
      </c>
    </row>
    <row r="12" spans="1:60" ht="13.5">
      <c r="A12" s="1" t="s">
        <v>11</v>
      </c>
      <c r="B12" s="1">
        <v>0</v>
      </c>
      <c r="C12">
        <v>1</v>
      </c>
      <c r="D12" s="1">
        <v>0</v>
      </c>
      <c r="E12" s="1">
        <v>0</v>
      </c>
      <c r="F12">
        <v>1</v>
      </c>
      <c r="G12" s="1">
        <v>1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 s="1">
        <v>1</v>
      </c>
      <c r="Q12" s="1">
        <v>1</v>
      </c>
      <c r="R12" s="1">
        <v>0</v>
      </c>
      <c r="S12">
        <v>0</v>
      </c>
      <c r="T12">
        <v>1</v>
      </c>
      <c r="U12" s="1">
        <v>0</v>
      </c>
      <c r="V12" s="1">
        <v>1</v>
      </c>
      <c r="W12">
        <v>1</v>
      </c>
      <c r="X12" s="1">
        <v>1</v>
      </c>
      <c r="Y12">
        <v>0</v>
      </c>
      <c r="Z12">
        <v>1</v>
      </c>
      <c r="AA12" s="1">
        <v>1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>
        <v>1</v>
      </c>
      <c r="AH12" s="1">
        <v>0</v>
      </c>
      <c r="AI12" s="1">
        <v>1</v>
      </c>
      <c r="AJ12" t="s">
        <v>39</v>
      </c>
      <c r="AK12" s="1">
        <v>1</v>
      </c>
      <c r="AL12">
        <v>1</v>
      </c>
      <c r="AM12" s="1">
        <v>0</v>
      </c>
      <c r="AN12" s="4">
        <v>1</v>
      </c>
      <c r="AO12">
        <v>0</v>
      </c>
      <c r="AP12" s="1">
        <v>1</v>
      </c>
      <c r="AQ12" s="1">
        <v>0</v>
      </c>
      <c r="AR12" s="1">
        <v>0</v>
      </c>
      <c r="AS12">
        <v>0</v>
      </c>
      <c r="AT12" s="1">
        <v>1</v>
      </c>
      <c r="AU12">
        <v>1</v>
      </c>
      <c r="AV12" s="1">
        <v>1</v>
      </c>
      <c r="AW12" s="1">
        <v>1</v>
      </c>
      <c r="AX12">
        <v>0</v>
      </c>
      <c r="AY12">
        <v>0</v>
      </c>
      <c r="AZ12">
        <v>0</v>
      </c>
      <c r="BA12" s="1">
        <v>0</v>
      </c>
      <c r="BB12" s="1">
        <v>0</v>
      </c>
      <c r="BC12">
        <v>0</v>
      </c>
      <c r="BD12" s="1">
        <v>0</v>
      </c>
      <c r="BE12" s="1">
        <v>0</v>
      </c>
      <c r="BF12" s="1">
        <v>0</v>
      </c>
      <c r="BG12" s="1">
        <v>1</v>
      </c>
      <c r="BH12" s="1">
        <v>1</v>
      </c>
    </row>
    <row r="13" spans="1:60" ht="13.5">
      <c r="A13" s="1" t="s">
        <v>12</v>
      </c>
      <c r="B13" s="1">
        <v>0</v>
      </c>
      <c r="C13">
        <v>0</v>
      </c>
      <c r="D13" s="1">
        <v>1</v>
      </c>
      <c r="E13" s="1">
        <v>0</v>
      </c>
      <c r="F13">
        <v>0</v>
      </c>
      <c r="G13" s="1">
        <v>1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0</v>
      </c>
      <c r="P13" s="1">
        <v>0</v>
      </c>
      <c r="Q13" s="1">
        <v>0</v>
      </c>
      <c r="R13" s="1">
        <v>0</v>
      </c>
      <c r="S13">
        <v>0</v>
      </c>
      <c r="T13">
        <v>1</v>
      </c>
      <c r="U13" s="1">
        <v>1</v>
      </c>
      <c r="V13" s="1">
        <v>1</v>
      </c>
      <c r="W13">
        <v>1</v>
      </c>
      <c r="X13" s="1">
        <v>1</v>
      </c>
      <c r="Y13">
        <v>0</v>
      </c>
      <c r="Z13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</v>
      </c>
      <c r="AF13" s="1">
        <v>0</v>
      </c>
      <c r="AG13">
        <v>1</v>
      </c>
      <c r="AH13" s="1">
        <v>0</v>
      </c>
      <c r="AI13" s="1">
        <v>1</v>
      </c>
      <c r="AJ13" t="s">
        <v>40</v>
      </c>
      <c r="AK13" s="1">
        <v>0</v>
      </c>
      <c r="AL13">
        <v>0</v>
      </c>
      <c r="AM13" s="1">
        <v>0</v>
      </c>
      <c r="AN13" s="4">
        <v>0</v>
      </c>
      <c r="AO13">
        <v>0</v>
      </c>
      <c r="AP13" s="1">
        <v>1</v>
      </c>
      <c r="AQ13" s="1">
        <v>0</v>
      </c>
      <c r="AR13" s="1">
        <v>0</v>
      </c>
      <c r="AS13">
        <v>1</v>
      </c>
      <c r="AT13" s="1">
        <v>1</v>
      </c>
      <c r="AU13">
        <v>1</v>
      </c>
      <c r="AV13" s="1">
        <v>0</v>
      </c>
      <c r="AW13" s="1">
        <v>1</v>
      </c>
      <c r="AX13">
        <v>0</v>
      </c>
      <c r="AY13">
        <v>0</v>
      </c>
      <c r="AZ13">
        <v>0</v>
      </c>
      <c r="BA13" s="1">
        <v>0</v>
      </c>
      <c r="BB13" s="1">
        <v>0</v>
      </c>
      <c r="BC13">
        <v>1</v>
      </c>
      <c r="BD13" s="1">
        <v>0</v>
      </c>
      <c r="BE13" s="1">
        <v>0</v>
      </c>
      <c r="BF13" s="1">
        <v>1</v>
      </c>
      <c r="BG13" s="1">
        <v>1</v>
      </c>
      <c r="BH13" s="1">
        <v>1</v>
      </c>
    </row>
    <row r="14" spans="1:60" ht="13.5">
      <c r="A14" s="1" t="s">
        <v>14</v>
      </c>
      <c r="B14" s="1">
        <v>0</v>
      </c>
      <c r="C14">
        <v>0</v>
      </c>
      <c r="D14" s="1">
        <v>0</v>
      </c>
      <c r="E14" s="1">
        <v>0</v>
      </c>
      <c r="F14">
        <v>0</v>
      </c>
      <c r="G14" s="1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s="1">
        <v>0</v>
      </c>
      <c r="Q14" s="1">
        <v>1</v>
      </c>
      <c r="R14" s="1">
        <v>0</v>
      </c>
      <c r="S14">
        <v>0</v>
      </c>
      <c r="T14">
        <v>0</v>
      </c>
      <c r="U14" s="1">
        <v>0</v>
      </c>
      <c r="V14" s="1">
        <v>0</v>
      </c>
      <c r="W14">
        <v>0</v>
      </c>
      <c r="X14" s="1">
        <v>0</v>
      </c>
      <c r="Y14">
        <v>0</v>
      </c>
      <c r="Z14">
        <v>1</v>
      </c>
      <c r="AA14" s="1">
        <v>0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>
        <v>0</v>
      </c>
      <c r="AH14" s="1">
        <v>0</v>
      </c>
      <c r="AI14" s="1">
        <v>0</v>
      </c>
      <c r="AJ14" t="s">
        <v>41</v>
      </c>
      <c r="AK14" s="1">
        <v>0</v>
      </c>
      <c r="AL14">
        <v>0</v>
      </c>
      <c r="AM14" s="1">
        <v>0</v>
      </c>
      <c r="AN14" s="4">
        <v>0</v>
      </c>
      <c r="AO14">
        <v>0</v>
      </c>
      <c r="AP14" s="1">
        <v>0</v>
      </c>
      <c r="AQ14" s="1">
        <v>0</v>
      </c>
      <c r="AR14" s="1">
        <v>0</v>
      </c>
      <c r="AS14">
        <v>0</v>
      </c>
      <c r="AT14" s="1">
        <v>1</v>
      </c>
      <c r="AU14">
        <v>0</v>
      </c>
      <c r="AV14" s="1">
        <v>0</v>
      </c>
      <c r="AW14" s="1">
        <v>0</v>
      </c>
      <c r="AX14">
        <v>0</v>
      </c>
      <c r="AY14">
        <v>0</v>
      </c>
      <c r="AZ14">
        <v>0</v>
      </c>
      <c r="BA14" s="1">
        <v>0</v>
      </c>
      <c r="BB14" s="1">
        <v>0</v>
      </c>
      <c r="BC14">
        <v>0</v>
      </c>
      <c r="BD14" s="1">
        <v>1</v>
      </c>
      <c r="BE14" s="1">
        <v>0</v>
      </c>
      <c r="BF14" s="1">
        <v>0</v>
      </c>
      <c r="BG14" s="1">
        <v>0</v>
      </c>
      <c r="BH14" s="1">
        <v>0</v>
      </c>
    </row>
    <row r="15" spans="1:60" ht="13.5">
      <c r="A15" s="1" t="s">
        <v>18</v>
      </c>
      <c r="B15" s="1">
        <v>1</v>
      </c>
      <c r="C15">
        <v>1</v>
      </c>
      <c r="D15" s="1">
        <v>1</v>
      </c>
      <c r="E15" s="1">
        <v>1</v>
      </c>
      <c r="F15">
        <v>1</v>
      </c>
      <c r="G15" s="1">
        <v>1</v>
      </c>
      <c r="H15">
        <v>1</v>
      </c>
      <c r="I15">
        <v>1</v>
      </c>
      <c r="J15">
        <v>0</v>
      </c>
      <c r="K15">
        <v>1</v>
      </c>
      <c r="L15">
        <v>1</v>
      </c>
      <c r="M15">
        <v>1</v>
      </c>
      <c r="N15">
        <v>1</v>
      </c>
      <c r="O15">
        <v>1</v>
      </c>
      <c r="P15" s="1">
        <v>1</v>
      </c>
      <c r="Q15" s="1">
        <v>1</v>
      </c>
      <c r="R15" s="1">
        <v>0</v>
      </c>
      <c r="S15">
        <v>1</v>
      </c>
      <c r="T15">
        <v>1</v>
      </c>
      <c r="U15" s="1">
        <v>1</v>
      </c>
      <c r="V15" s="1">
        <v>1</v>
      </c>
      <c r="W15">
        <v>1</v>
      </c>
      <c r="X15" s="1">
        <v>1</v>
      </c>
      <c r="Y15">
        <v>0</v>
      </c>
      <c r="Z15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>
        <v>1</v>
      </c>
      <c r="AH15" s="1">
        <v>1</v>
      </c>
      <c r="AI15" s="1">
        <v>1</v>
      </c>
      <c r="AJ15" t="s">
        <v>42</v>
      </c>
      <c r="AK15" s="1">
        <v>1</v>
      </c>
      <c r="AL15">
        <v>1</v>
      </c>
      <c r="AM15" s="1">
        <v>1</v>
      </c>
      <c r="AN15" s="4">
        <v>2</v>
      </c>
      <c r="AO15">
        <v>1</v>
      </c>
      <c r="AP15" s="1">
        <v>1</v>
      </c>
      <c r="AQ15" s="1">
        <v>1</v>
      </c>
      <c r="AR15" s="1">
        <v>1</v>
      </c>
      <c r="AS15">
        <v>1</v>
      </c>
      <c r="AT15" s="1">
        <v>1</v>
      </c>
      <c r="AU15">
        <v>1</v>
      </c>
      <c r="AV15" s="1">
        <v>1</v>
      </c>
      <c r="AW15" s="1">
        <v>1</v>
      </c>
      <c r="AX15">
        <v>1</v>
      </c>
      <c r="AY15">
        <v>1</v>
      </c>
      <c r="AZ15">
        <v>1</v>
      </c>
      <c r="BA15" s="1">
        <v>1</v>
      </c>
      <c r="BB15" s="1">
        <v>1</v>
      </c>
      <c r="BC15">
        <v>1</v>
      </c>
      <c r="BD15" s="1">
        <v>1</v>
      </c>
      <c r="BE15" s="1">
        <v>1</v>
      </c>
      <c r="BF15" s="1">
        <v>1</v>
      </c>
      <c r="BG15" s="1">
        <v>2</v>
      </c>
      <c r="BH15" s="1">
        <v>1</v>
      </c>
    </row>
    <row r="16" spans="1:60" ht="13.5">
      <c r="A16" s="1" t="s">
        <v>16</v>
      </c>
      <c r="B16" s="1">
        <v>2</v>
      </c>
      <c r="C16">
        <v>0</v>
      </c>
      <c r="D16" s="1">
        <v>24</v>
      </c>
      <c r="E16" s="1">
        <v>20</v>
      </c>
      <c r="F16">
        <v>0</v>
      </c>
      <c r="G16" s="1">
        <v>30</v>
      </c>
      <c r="H16">
        <v>32</v>
      </c>
      <c r="I16">
        <v>15</v>
      </c>
      <c r="J16">
        <v>9</v>
      </c>
      <c r="K16">
        <v>20</v>
      </c>
      <c r="L16">
        <v>0</v>
      </c>
      <c r="M16">
        <v>12</v>
      </c>
      <c r="N16">
        <v>20</v>
      </c>
      <c r="O16">
        <v>15</v>
      </c>
      <c r="P16" s="1">
        <v>15</v>
      </c>
      <c r="Q16" s="1">
        <v>0</v>
      </c>
      <c r="R16" s="1">
        <v>0</v>
      </c>
      <c r="S16">
        <v>0</v>
      </c>
      <c r="T16">
        <v>25</v>
      </c>
      <c r="U16" s="1">
        <v>15</v>
      </c>
      <c r="V16" s="1">
        <v>21</v>
      </c>
      <c r="W16">
        <v>16</v>
      </c>
      <c r="X16" s="1">
        <v>3</v>
      </c>
      <c r="Y16">
        <v>0</v>
      </c>
      <c r="Z16">
        <v>21</v>
      </c>
      <c r="AA16" s="1">
        <v>5</v>
      </c>
      <c r="AB16" s="1">
        <v>6</v>
      </c>
      <c r="AC16" s="1">
        <v>5</v>
      </c>
      <c r="AD16" s="1">
        <v>24</v>
      </c>
      <c r="AE16" s="1">
        <v>27</v>
      </c>
      <c r="AF16" s="1">
        <v>26</v>
      </c>
      <c r="AG16">
        <v>0</v>
      </c>
      <c r="AH16" s="1">
        <v>10</v>
      </c>
      <c r="AI16" s="1">
        <v>15</v>
      </c>
      <c r="AJ16" t="s">
        <v>43</v>
      </c>
      <c r="AK16" s="1">
        <v>0</v>
      </c>
      <c r="AL16">
        <v>0</v>
      </c>
      <c r="AM16" s="1">
        <v>23</v>
      </c>
      <c r="AN16" s="4">
        <v>40</v>
      </c>
      <c r="AO16">
        <v>12</v>
      </c>
      <c r="AP16" s="1">
        <v>18</v>
      </c>
      <c r="AQ16" s="1">
        <v>12</v>
      </c>
      <c r="AR16" s="1">
        <v>0</v>
      </c>
      <c r="AS16">
        <v>9</v>
      </c>
      <c r="AT16" s="1">
        <v>15</v>
      </c>
      <c r="AU16">
        <v>20</v>
      </c>
      <c r="AV16" s="1">
        <v>20</v>
      </c>
      <c r="AW16" s="1">
        <v>50</v>
      </c>
      <c r="AX16">
        <v>0</v>
      </c>
      <c r="AY16">
        <v>3</v>
      </c>
      <c r="AZ16">
        <v>15</v>
      </c>
      <c r="BA16" s="1">
        <v>10</v>
      </c>
      <c r="BB16" s="1">
        <v>0</v>
      </c>
      <c r="BC16">
        <v>6</v>
      </c>
      <c r="BD16" s="1">
        <v>0</v>
      </c>
      <c r="BE16" s="1">
        <v>18</v>
      </c>
      <c r="BF16" s="1">
        <v>5</v>
      </c>
      <c r="BG16" s="1">
        <v>0</v>
      </c>
      <c r="BH16" s="1">
        <v>18</v>
      </c>
    </row>
    <row r="17" spans="1:60" ht="13.5">
      <c r="A17" s="1" t="s">
        <v>13</v>
      </c>
      <c r="B17" s="1">
        <v>2</v>
      </c>
      <c r="C17">
        <v>2</v>
      </c>
      <c r="D17" s="1">
        <v>2</v>
      </c>
      <c r="E17" s="1">
        <v>10</v>
      </c>
      <c r="F17">
        <v>2</v>
      </c>
      <c r="G17" s="1">
        <v>1</v>
      </c>
      <c r="H17">
        <v>2</v>
      </c>
      <c r="I17">
        <v>2</v>
      </c>
      <c r="J17">
        <v>3</v>
      </c>
      <c r="K17">
        <v>1</v>
      </c>
      <c r="L17">
        <v>1</v>
      </c>
      <c r="M17">
        <v>3</v>
      </c>
      <c r="N17">
        <v>1</v>
      </c>
      <c r="O17">
        <v>2</v>
      </c>
      <c r="P17" s="1">
        <v>2</v>
      </c>
      <c r="Q17" s="1">
        <v>1</v>
      </c>
      <c r="R17" s="1">
        <v>2</v>
      </c>
      <c r="S17">
        <v>2</v>
      </c>
      <c r="T17">
        <v>1</v>
      </c>
      <c r="U17" s="1">
        <v>0</v>
      </c>
      <c r="V17" s="1">
        <v>3</v>
      </c>
      <c r="W17">
        <v>2</v>
      </c>
      <c r="X17" s="1">
        <v>2</v>
      </c>
      <c r="Y17">
        <v>1</v>
      </c>
      <c r="Z17">
        <v>1</v>
      </c>
      <c r="AA17" s="1">
        <v>1</v>
      </c>
      <c r="AB17" s="1">
        <v>4</v>
      </c>
      <c r="AC17" s="1">
        <v>2</v>
      </c>
      <c r="AD17" s="1">
        <v>1</v>
      </c>
      <c r="AE17" s="1">
        <v>3</v>
      </c>
      <c r="AF17" s="1">
        <v>2</v>
      </c>
      <c r="AG17">
        <v>4</v>
      </c>
      <c r="AH17" s="1">
        <v>3</v>
      </c>
      <c r="AI17" s="1">
        <v>50</v>
      </c>
      <c r="AJ17" t="s">
        <v>44</v>
      </c>
      <c r="AK17" s="1">
        <v>4</v>
      </c>
      <c r="AL17">
        <v>2</v>
      </c>
      <c r="AM17" s="1">
        <v>2</v>
      </c>
      <c r="AN17" s="4">
        <v>1</v>
      </c>
      <c r="AO17">
        <v>2</v>
      </c>
      <c r="AP17" s="1">
        <v>2</v>
      </c>
      <c r="AQ17" s="1">
        <v>3</v>
      </c>
      <c r="AR17" s="1">
        <v>8</v>
      </c>
      <c r="AS17">
        <v>2</v>
      </c>
      <c r="AT17" s="1">
        <v>2</v>
      </c>
      <c r="AU17">
        <v>1</v>
      </c>
      <c r="AV17" s="1">
        <v>2</v>
      </c>
      <c r="AW17" s="1">
        <v>2</v>
      </c>
      <c r="AX17">
        <v>3</v>
      </c>
      <c r="AY17">
        <v>2</v>
      </c>
      <c r="AZ17">
        <v>5</v>
      </c>
      <c r="BA17" s="1">
        <v>3</v>
      </c>
      <c r="BB17" s="1">
        <v>2</v>
      </c>
      <c r="BC17">
        <v>1</v>
      </c>
      <c r="BD17" s="1">
        <v>3</v>
      </c>
      <c r="BE17" s="1">
        <v>2</v>
      </c>
      <c r="BF17" s="1">
        <v>1</v>
      </c>
      <c r="BG17" s="1">
        <v>20</v>
      </c>
      <c r="BH17" s="1">
        <v>2.5</v>
      </c>
    </row>
    <row r="18" spans="1:60" ht="13.5">
      <c r="A18" s="1" t="s">
        <v>15</v>
      </c>
      <c r="B18" s="1">
        <v>30</v>
      </c>
      <c r="C18">
        <v>30</v>
      </c>
      <c r="D18" s="1">
        <v>60</v>
      </c>
      <c r="E18" s="1">
        <v>20</v>
      </c>
      <c r="F18">
        <v>120</v>
      </c>
      <c r="G18" s="1" t="s">
        <v>27</v>
      </c>
      <c r="H18">
        <v>10</v>
      </c>
      <c r="I18">
        <v>60</v>
      </c>
      <c r="J18">
        <v>120</v>
      </c>
      <c r="K18">
        <v>90</v>
      </c>
      <c r="L18">
        <v>60</v>
      </c>
      <c r="M18">
        <v>30</v>
      </c>
      <c r="N18">
        <v>120</v>
      </c>
      <c r="O18">
        <v>60</v>
      </c>
      <c r="P18" s="1">
        <v>120</v>
      </c>
      <c r="Q18" s="1">
        <v>160</v>
      </c>
      <c r="R18" s="1">
        <v>110</v>
      </c>
      <c r="S18">
        <v>10</v>
      </c>
      <c r="T18">
        <v>30</v>
      </c>
      <c r="U18" s="1">
        <v>1.5</v>
      </c>
      <c r="V18" s="1">
        <v>15</v>
      </c>
      <c r="W18">
        <v>100</v>
      </c>
      <c r="X18" s="1">
        <v>15</v>
      </c>
      <c r="Y18">
        <v>1</v>
      </c>
      <c r="Z18">
        <v>40</v>
      </c>
      <c r="AA18" s="1">
        <v>10</v>
      </c>
      <c r="AB18" s="1">
        <v>40</v>
      </c>
      <c r="AC18" s="1">
        <v>2.5</v>
      </c>
      <c r="AD18" s="1">
        <v>60</v>
      </c>
      <c r="AE18" s="1">
        <v>60</v>
      </c>
      <c r="AF18" s="1">
        <v>15</v>
      </c>
      <c r="AG18">
        <v>35</v>
      </c>
      <c r="AH18" s="1">
        <v>90</v>
      </c>
      <c r="AI18" s="1">
        <v>1</v>
      </c>
      <c r="AJ18" t="s">
        <v>45</v>
      </c>
      <c r="AK18" s="1">
        <v>10</v>
      </c>
      <c r="AL18">
        <v>120</v>
      </c>
      <c r="AM18" s="1">
        <v>120</v>
      </c>
      <c r="AN18" s="4">
        <v>1</v>
      </c>
      <c r="AO18">
        <v>60</v>
      </c>
      <c r="AP18" s="1">
        <v>90</v>
      </c>
      <c r="AQ18" s="1">
        <v>45</v>
      </c>
      <c r="AR18" s="1">
        <v>35</v>
      </c>
      <c r="AS18">
        <v>90</v>
      </c>
      <c r="AT18" s="1">
        <v>50</v>
      </c>
      <c r="AU18">
        <v>120</v>
      </c>
      <c r="AV18" s="1">
        <v>30</v>
      </c>
      <c r="AW18" s="1">
        <v>90</v>
      </c>
      <c r="AX18">
        <v>10</v>
      </c>
      <c r="AY18">
        <v>20</v>
      </c>
      <c r="AZ18">
        <v>1</v>
      </c>
      <c r="BA18" s="1">
        <v>25</v>
      </c>
      <c r="BB18" s="1">
        <v>30</v>
      </c>
      <c r="BC18">
        <v>90</v>
      </c>
      <c r="BD18" s="1">
        <v>45</v>
      </c>
      <c r="BE18" s="1">
        <v>60</v>
      </c>
      <c r="BF18" s="1">
        <v>25</v>
      </c>
      <c r="BG18" s="1">
        <v>10</v>
      </c>
      <c r="BH18" s="1">
        <v>60</v>
      </c>
    </row>
    <row r="19" spans="1:60" ht="13.5">
      <c r="A19" t="s">
        <v>17</v>
      </c>
      <c r="B19">
        <v>16</v>
      </c>
      <c r="C19">
        <v>13</v>
      </c>
      <c r="D19">
        <v>15</v>
      </c>
      <c r="E19">
        <v>16</v>
      </c>
      <c r="F19">
        <v>22</v>
      </c>
      <c r="G19">
        <v>14</v>
      </c>
      <c r="H19">
        <v>20</v>
      </c>
      <c r="I19">
        <v>15</v>
      </c>
      <c r="J19">
        <v>17</v>
      </c>
      <c r="K19">
        <v>28</v>
      </c>
      <c r="L19">
        <v>13</v>
      </c>
      <c r="M19">
        <v>22</v>
      </c>
      <c r="N19">
        <v>14</v>
      </c>
      <c r="O19">
        <v>15</v>
      </c>
      <c r="P19">
        <v>8</v>
      </c>
      <c r="Q19">
        <v>30</v>
      </c>
      <c r="R19">
        <v>10</v>
      </c>
      <c r="S19">
        <v>9</v>
      </c>
      <c r="T19">
        <v>15</v>
      </c>
      <c r="U19">
        <v>10</v>
      </c>
      <c r="V19">
        <v>15</v>
      </c>
      <c r="W19">
        <v>14</v>
      </c>
      <c r="X19">
        <v>14</v>
      </c>
      <c r="Y19">
        <v>18</v>
      </c>
      <c r="Z19">
        <v>13</v>
      </c>
      <c r="AA19">
        <v>23</v>
      </c>
      <c r="AB19">
        <v>16</v>
      </c>
      <c r="AC19">
        <v>14</v>
      </c>
      <c r="AD19">
        <v>14</v>
      </c>
      <c r="AE19">
        <v>25</v>
      </c>
      <c r="AF19">
        <v>15</v>
      </c>
      <c r="AG19">
        <v>15</v>
      </c>
      <c r="AH19">
        <v>13</v>
      </c>
      <c r="AI19">
        <v>23</v>
      </c>
      <c r="AJ19" t="s">
        <v>46</v>
      </c>
      <c r="AK19">
        <v>14</v>
      </c>
      <c r="AL19">
        <v>22</v>
      </c>
      <c r="AM19">
        <v>14</v>
      </c>
      <c r="AN19" s="5">
        <v>12</v>
      </c>
      <c r="AO19">
        <v>23</v>
      </c>
      <c r="AP19">
        <v>14</v>
      </c>
      <c r="AQ19">
        <v>15</v>
      </c>
      <c r="AR19">
        <v>15</v>
      </c>
      <c r="AS19">
        <v>15</v>
      </c>
      <c r="AT19">
        <v>15</v>
      </c>
      <c r="AU19">
        <v>14</v>
      </c>
      <c r="AV19">
        <v>14</v>
      </c>
      <c r="AW19">
        <v>18</v>
      </c>
      <c r="AX19">
        <v>14</v>
      </c>
      <c r="AY19">
        <v>14</v>
      </c>
      <c r="AZ19">
        <v>23</v>
      </c>
      <c r="BA19">
        <v>15</v>
      </c>
      <c r="BB19">
        <v>17</v>
      </c>
      <c r="BC19">
        <v>3</v>
      </c>
      <c r="BD19">
        <v>14</v>
      </c>
      <c r="BE19">
        <v>17</v>
      </c>
      <c r="BF19">
        <v>15</v>
      </c>
      <c r="BG19">
        <v>15</v>
      </c>
      <c r="BH19">
        <v>15</v>
      </c>
    </row>
    <row r="20" spans="1:60" ht="13.5">
      <c r="A20" t="s">
        <v>19</v>
      </c>
      <c r="B20">
        <v>1</v>
      </c>
      <c r="C20">
        <v>1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1</v>
      </c>
      <c r="AG20">
        <v>1</v>
      </c>
      <c r="AH20">
        <v>1</v>
      </c>
      <c r="AI20">
        <v>0</v>
      </c>
      <c r="AJ20" t="s">
        <v>47</v>
      </c>
      <c r="AK20">
        <v>1</v>
      </c>
      <c r="AL20">
        <v>1</v>
      </c>
      <c r="AM20">
        <v>1</v>
      </c>
      <c r="AN20" s="5">
        <v>1</v>
      </c>
      <c r="AO20">
        <v>0</v>
      </c>
      <c r="AP20">
        <v>0</v>
      </c>
      <c r="AQ20">
        <v>0</v>
      </c>
      <c r="AR20">
        <v>1</v>
      </c>
      <c r="AS20">
        <v>1</v>
      </c>
      <c r="AT20">
        <v>1</v>
      </c>
      <c r="AU20">
        <v>1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0</v>
      </c>
      <c r="BD20">
        <v>0</v>
      </c>
      <c r="BE20">
        <v>1</v>
      </c>
      <c r="BF20">
        <v>1</v>
      </c>
      <c r="BG20">
        <v>1</v>
      </c>
      <c r="BH20">
        <v>0</v>
      </c>
    </row>
    <row r="21" spans="1:60" ht="13.5">
      <c r="A21" t="s">
        <v>20</v>
      </c>
      <c r="B21">
        <v>2</v>
      </c>
      <c r="C21">
        <v>0</v>
      </c>
      <c r="D21">
        <v>1</v>
      </c>
      <c r="E21">
        <v>4</v>
      </c>
      <c r="F21">
        <v>4</v>
      </c>
      <c r="G21">
        <v>1</v>
      </c>
      <c r="H21">
        <v>0</v>
      </c>
      <c r="I21">
        <v>1</v>
      </c>
      <c r="J21">
        <v>2</v>
      </c>
      <c r="K21">
        <v>0</v>
      </c>
      <c r="L21">
        <v>1</v>
      </c>
      <c r="M21">
        <v>0</v>
      </c>
      <c r="N21">
        <v>0</v>
      </c>
      <c r="O21">
        <v>1</v>
      </c>
      <c r="P21">
        <v>0</v>
      </c>
      <c r="Q21">
        <v>0</v>
      </c>
      <c r="R21">
        <v>1</v>
      </c>
      <c r="S21">
        <v>2</v>
      </c>
      <c r="T21">
        <v>0</v>
      </c>
      <c r="U21">
        <v>1</v>
      </c>
      <c r="V21">
        <v>0</v>
      </c>
      <c r="W21">
        <v>1</v>
      </c>
      <c r="X21">
        <v>0</v>
      </c>
      <c r="Y21">
        <v>0</v>
      </c>
      <c r="Z21">
        <v>1</v>
      </c>
      <c r="AB21">
        <v>0</v>
      </c>
      <c r="AC21">
        <v>0</v>
      </c>
      <c r="AD21">
        <v>4</v>
      </c>
      <c r="AE21">
        <v>2</v>
      </c>
      <c r="AF21">
        <v>0</v>
      </c>
      <c r="AG21">
        <v>6</v>
      </c>
      <c r="AH21">
        <v>1</v>
      </c>
      <c r="AI21">
        <v>0</v>
      </c>
      <c r="AJ21" t="s">
        <v>48</v>
      </c>
      <c r="AK21">
        <v>0</v>
      </c>
      <c r="AL21">
        <v>4</v>
      </c>
      <c r="AM21">
        <v>1</v>
      </c>
      <c r="AN21" s="5">
        <v>1</v>
      </c>
      <c r="AO21">
        <v>2</v>
      </c>
      <c r="AP21">
        <v>0</v>
      </c>
      <c r="AQ21">
        <v>5</v>
      </c>
      <c r="AR21">
        <v>3</v>
      </c>
      <c r="AS21">
        <v>0</v>
      </c>
      <c r="AT21">
        <v>20</v>
      </c>
      <c r="AU21">
        <v>0</v>
      </c>
      <c r="AV21">
        <v>0</v>
      </c>
      <c r="AW21">
        <v>5</v>
      </c>
      <c r="AX21">
        <v>1</v>
      </c>
      <c r="AY21">
        <v>0</v>
      </c>
      <c r="AZ21">
        <v>3</v>
      </c>
      <c r="BA21">
        <v>10</v>
      </c>
      <c r="BB21">
        <v>0</v>
      </c>
      <c r="BC21">
        <v>1</v>
      </c>
      <c r="BD21">
        <v>0</v>
      </c>
      <c r="BE21">
        <v>1</v>
      </c>
      <c r="BF21">
        <v>0</v>
      </c>
      <c r="BG21">
        <v>0</v>
      </c>
      <c r="BH21">
        <v>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7"/>
  <sheetViews>
    <sheetView workbookViewId="0" topLeftCell="A4">
      <selection activeCell="BC8" sqref="BC8"/>
    </sheetView>
  </sheetViews>
  <sheetFormatPr defaultColWidth="9.00390625" defaultRowHeight="13.5"/>
  <cols>
    <col min="1" max="1" width="60.00390625" style="0" customWidth="1"/>
    <col min="2" max="56" width="3.625" style="0" customWidth="1"/>
  </cols>
  <sheetData>
    <row r="1" spans="1:56" ht="13.5">
      <c r="A1" s="1" t="s">
        <v>0</v>
      </c>
      <c r="B1" s="1" t="s">
        <v>50</v>
      </c>
      <c r="C1" s="1">
        <v>21</v>
      </c>
      <c r="D1" s="1">
        <v>20</v>
      </c>
      <c r="E1" s="1"/>
      <c r="F1" s="1">
        <v>20</v>
      </c>
      <c r="G1" s="1">
        <v>20</v>
      </c>
      <c r="H1" s="1">
        <v>19</v>
      </c>
      <c r="I1" s="1">
        <v>19</v>
      </c>
      <c r="J1">
        <v>19</v>
      </c>
      <c r="K1" s="1">
        <v>19</v>
      </c>
      <c r="L1" s="1">
        <v>19</v>
      </c>
      <c r="M1" s="1">
        <v>21</v>
      </c>
      <c r="N1" s="1">
        <v>22</v>
      </c>
      <c r="O1" s="1">
        <v>19</v>
      </c>
      <c r="P1">
        <v>20</v>
      </c>
      <c r="Q1" s="1">
        <v>21</v>
      </c>
      <c r="R1" s="1">
        <v>19</v>
      </c>
      <c r="S1">
        <v>21</v>
      </c>
      <c r="T1" s="1">
        <v>20</v>
      </c>
      <c r="U1">
        <v>20</v>
      </c>
      <c r="V1" s="1">
        <v>21</v>
      </c>
      <c r="W1" s="1">
        <v>19</v>
      </c>
      <c r="X1">
        <v>19</v>
      </c>
      <c r="Y1" s="1">
        <v>19</v>
      </c>
      <c r="Z1" s="1">
        <v>19</v>
      </c>
      <c r="AA1" s="1"/>
      <c r="AB1">
        <v>20</v>
      </c>
      <c r="AC1">
        <v>19</v>
      </c>
      <c r="AD1" s="1">
        <v>23</v>
      </c>
      <c r="AE1" s="1">
        <v>19</v>
      </c>
      <c r="AF1">
        <v>19</v>
      </c>
      <c r="AG1" s="1">
        <v>28</v>
      </c>
      <c r="AH1" s="1">
        <v>19</v>
      </c>
      <c r="AI1" s="1">
        <v>19</v>
      </c>
      <c r="AJ1" s="1">
        <v>20</v>
      </c>
      <c r="AK1" s="1"/>
      <c r="AL1" s="1">
        <v>19</v>
      </c>
      <c r="AM1" s="1"/>
      <c r="AN1" s="1">
        <v>20</v>
      </c>
      <c r="AO1" s="2" t="s">
        <v>59</v>
      </c>
      <c r="AP1" s="1">
        <v>21</v>
      </c>
      <c r="AQ1" s="1">
        <v>19</v>
      </c>
      <c r="AR1" s="1">
        <v>20</v>
      </c>
      <c r="AS1" s="1"/>
      <c r="AT1" s="1">
        <v>20</v>
      </c>
      <c r="AU1" s="1">
        <v>19</v>
      </c>
      <c r="AV1" s="1">
        <v>21</v>
      </c>
      <c r="AW1" s="1"/>
      <c r="AX1">
        <v>19</v>
      </c>
      <c r="AY1">
        <v>19</v>
      </c>
      <c r="AZ1" s="1">
        <v>20</v>
      </c>
      <c r="BA1">
        <v>20</v>
      </c>
      <c r="BB1" s="1">
        <v>20</v>
      </c>
      <c r="BC1" s="1">
        <v>20</v>
      </c>
      <c r="BD1" s="1">
        <v>19</v>
      </c>
    </row>
    <row r="2" spans="1:56" ht="13.5">
      <c r="A2" s="1" t="s">
        <v>1</v>
      </c>
      <c r="B2" s="1">
        <v>1</v>
      </c>
      <c r="C2" s="1">
        <v>2</v>
      </c>
      <c r="D2" s="1">
        <v>2</v>
      </c>
      <c r="E2" s="1"/>
      <c r="F2" s="1">
        <v>1</v>
      </c>
      <c r="G2" s="1">
        <v>1</v>
      </c>
      <c r="H2" s="1">
        <v>2</v>
      </c>
      <c r="I2" s="1">
        <v>1</v>
      </c>
      <c r="J2">
        <v>1</v>
      </c>
      <c r="K2" s="1">
        <v>2</v>
      </c>
      <c r="L2" s="1">
        <v>2</v>
      </c>
      <c r="M2" s="1">
        <v>1</v>
      </c>
      <c r="N2" s="1">
        <v>2</v>
      </c>
      <c r="O2" s="1">
        <v>1</v>
      </c>
      <c r="P2">
        <v>1</v>
      </c>
      <c r="Q2" s="1">
        <v>1</v>
      </c>
      <c r="R2" s="1">
        <v>1</v>
      </c>
      <c r="S2">
        <v>1</v>
      </c>
      <c r="T2" s="1">
        <v>1</v>
      </c>
      <c r="U2">
        <v>2</v>
      </c>
      <c r="V2" s="1">
        <v>2</v>
      </c>
      <c r="W2" s="1">
        <v>2</v>
      </c>
      <c r="X2">
        <v>2</v>
      </c>
      <c r="Y2" s="1">
        <v>1</v>
      </c>
      <c r="Z2" s="1">
        <v>1</v>
      </c>
      <c r="AA2" s="1"/>
      <c r="AB2">
        <v>2</v>
      </c>
      <c r="AC2">
        <v>2</v>
      </c>
      <c r="AD2" s="1">
        <v>2</v>
      </c>
      <c r="AE2" s="1">
        <v>1</v>
      </c>
      <c r="AF2">
        <v>1</v>
      </c>
      <c r="AG2" s="1">
        <v>2</v>
      </c>
      <c r="AH2" s="1">
        <v>1</v>
      </c>
      <c r="AI2" s="1">
        <v>1</v>
      </c>
      <c r="AJ2" s="1">
        <v>1</v>
      </c>
      <c r="AK2" s="1"/>
      <c r="AL2" s="1">
        <v>1</v>
      </c>
      <c r="AM2" s="1"/>
      <c r="AN2" s="1">
        <v>1</v>
      </c>
      <c r="AO2" s="2">
        <v>1</v>
      </c>
      <c r="AP2" s="1">
        <v>1</v>
      </c>
      <c r="AQ2" s="1">
        <v>2</v>
      </c>
      <c r="AR2" s="1">
        <v>2</v>
      </c>
      <c r="AS2" s="1"/>
      <c r="AT2" s="1">
        <v>1</v>
      </c>
      <c r="AU2" s="1">
        <v>2</v>
      </c>
      <c r="AV2" s="1">
        <v>1</v>
      </c>
      <c r="AW2" s="1"/>
      <c r="AX2">
        <v>1</v>
      </c>
      <c r="AY2">
        <v>1</v>
      </c>
      <c r="AZ2" s="1">
        <v>1</v>
      </c>
      <c r="BA2">
        <v>1</v>
      </c>
      <c r="BB2" s="1">
        <v>1</v>
      </c>
      <c r="BC2" s="1">
        <v>1</v>
      </c>
      <c r="BD2" s="1">
        <v>1</v>
      </c>
    </row>
    <row r="3" spans="1:56" ht="13.5">
      <c r="A3" s="1" t="s">
        <v>2</v>
      </c>
      <c r="B3" s="1">
        <v>2</v>
      </c>
      <c r="C3" s="1">
        <v>2</v>
      </c>
      <c r="D3" s="1">
        <v>1</v>
      </c>
      <c r="E3" s="1"/>
      <c r="F3" s="1">
        <v>2</v>
      </c>
      <c r="G3" s="1">
        <v>2</v>
      </c>
      <c r="H3" s="1">
        <v>2</v>
      </c>
      <c r="I3" s="1">
        <v>2</v>
      </c>
      <c r="J3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>
        <v>2</v>
      </c>
      <c r="Q3" s="1">
        <v>2</v>
      </c>
      <c r="R3" s="1">
        <v>2</v>
      </c>
      <c r="S3">
        <v>2</v>
      </c>
      <c r="T3" s="1">
        <v>2</v>
      </c>
      <c r="U3">
        <v>2</v>
      </c>
      <c r="V3" s="1">
        <v>2</v>
      </c>
      <c r="W3" s="1">
        <v>2</v>
      </c>
      <c r="X3">
        <v>2</v>
      </c>
      <c r="Y3" s="1">
        <v>2</v>
      </c>
      <c r="Z3" s="1">
        <v>2</v>
      </c>
      <c r="AA3" s="1"/>
      <c r="AB3">
        <v>2</v>
      </c>
      <c r="AC3">
        <v>2</v>
      </c>
      <c r="AD3" s="1">
        <v>1</v>
      </c>
      <c r="AE3" s="1">
        <v>1</v>
      </c>
      <c r="AF3">
        <v>1</v>
      </c>
      <c r="AG3" s="1">
        <v>1</v>
      </c>
      <c r="AH3" s="1">
        <v>1</v>
      </c>
      <c r="AI3" s="1">
        <v>1</v>
      </c>
      <c r="AJ3" s="1">
        <v>1</v>
      </c>
      <c r="AK3" s="1"/>
      <c r="AL3" s="1">
        <v>1</v>
      </c>
      <c r="AM3" s="1"/>
      <c r="AN3" s="1">
        <v>1</v>
      </c>
      <c r="AO3" s="2">
        <v>1</v>
      </c>
      <c r="AP3" s="1">
        <v>1</v>
      </c>
      <c r="AQ3" s="1">
        <v>1</v>
      </c>
      <c r="AR3" s="1">
        <v>1</v>
      </c>
      <c r="AS3" s="1"/>
      <c r="AT3" s="1">
        <v>1</v>
      </c>
      <c r="AU3" s="1">
        <v>1</v>
      </c>
      <c r="AV3" s="1">
        <v>1</v>
      </c>
      <c r="AW3" s="1"/>
      <c r="AX3">
        <v>1</v>
      </c>
      <c r="AY3">
        <v>1</v>
      </c>
      <c r="AZ3" s="1">
        <v>1</v>
      </c>
      <c r="BA3">
        <v>1</v>
      </c>
      <c r="BB3" s="1">
        <v>1</v>
      </c>
      <c r="BC3" s="1">
        <v>1</v>
      </c>
      <c r="BD3" s="1">
        <v>1</v>
      </c>
    </row>
    <row r="4" spans="1:56" ht="13.5">
      <c r="A4" s="1" t="s">
        <v>3</v>
      </c>
      <c r="B4" s="1" t="s">
        <v>51</v>
      </c>
      <c r="C4" s="1">
        <v>6</v>
      </c>
      <c r="D4" s="1">
        <v>8</v>
      </c>
      <c r="E4" s="1"/>
      <c r="F4" s="1">
        <v>6</v>
      </c>
      <c r="G4" s="1">
        <v>5</v>
      </c>
      <c r="H4" s="1">
        <v>5</v>
      </c>
      <c r="I4" s="1">
        <v>5</v>
      </c>
      <c r="J4">
        <v>5</v>
      </c>
      <c r="K4" s="1">
        <v>5</v>
      </c>
      <c r="L4" s="1">
        <v>5</v>
      </c>
      <c r="M4" s="1">
        <v>4</v>
      </c>
      <c r="N4" s="1">
        <v>4</v>
      </c>
      <c r="O4" s="1">
        <v>4</v>
      </c>
      <c r="P4">
        <v>3</v>
      </c>
      <c r="Q4" s="1">
        <v>3</v>
      </c>
      <c r="R4" s="1">
        <v>3</v>
      </c>
      <c r="S4">
        <v>3</v>
      </c>
      <c r="T4" s="1">
        <v>3</v>
      </c>
      <c r="U4">
        <v>3</v>
      </c>
      <c r="V4" s="1">
        <v>3</v>
      </c>
      <c r="W4" s="1">
        <v>2</v>
      </c>
      <c r="Y4" s="1">
        <v>2</v>
      </c>
      <c r="Z4" s="1">
        <v>2</v>
      </c>
      <c r="AA4" s="1"/>
      <c r="AB4">
        <v>1</v>
      </c>
      <c r="AC4">
        <v>1</v>
      </c>
      <c r="AD4" s="1">
        <v>10</v>
      </c>
      <c r="AE4" s="1">
        <v>10</v>
      </c>
      <c r="AF4">
        <v>10</v>
      </c>
      <c r="AG4" s="1">
        <v>9</v>
      </c>
      <c r="AH4" s="1">
        <v>9</v>
      </c>
      <c r="AI4" s="1">
        <v>9</v>
      </c>
      <c r="AJ4" s="1">
        <v>8</v>
      </c>
      <c r="AK4" s="1"/>
      <c r="AL4" s="1">
        <v>8</v>
      </c>
      <c r="AM4" s="1"/>
      <c r="AN4" s="1">
        <v>6</v>
      </c>
      <c r="AO4" s="2">
        <v>5</v>
      </c>
      <c r="AP4" s="1">
        <v>5</v>
      </c>
      <c r="AQ4" s="1">
        <v>5</v>
      </c>
      <c r="AR4" s="1">
        <v>5</v>
      </c>
      <c r="AS4" s="1"/>
      <c r="AT4" s="1">
        <v>5</v>
      </c>
      <c r="AU4" s="1">
        <v>5</v>
      </c>
      <c r="AV4" s="1">
        <v>5</v>
      </c>
      <c r="AW4" s="1"/>
      <c r="AX4">
        <v>4</v>
      </c>
      <c r="AY4">
        <v>4</v>
      </c>
      <c r="AZ4" s="1">
        <v>3</v>
      </c>
      <c r="BA4">
        <v>3</v>
      </c>
      <c r="BB4" s="1">
        <v>3</v>
      </c>
      <c r="BC4" s="1">
        <v>2</v>
      </c>
      <c r="BD4" s="1">
        <v>1</v>
      </c>
    </row>
    <row r="5" spans="1:56" ht="13.5">
      <c r="A5" s="1" t="s">
        <v>4</v>
      </c>
      <c r="B5" s="1">
        <v>165</v>
      </c>
      <c r="C5" s="1">
        <v>162</v>
      </c>
      <c r="D5" s="1">
        <v>157</v>
      </c>
      <c r="E5" s="1"/>
      <c r="F5" s="1">
        <v>173</v>
      </c>
      <c r="G5" s="1">
        <v>174</v>
      </c>
      <c r="H5" s="1">
        <v>155</v>
      </c>
      <c r="I5" s="1">
        <v>177</v>
      </c>
      <c r="J5">
        <v>171</v>
      </c>
      <c r="K5" s="1">
        <v>162</v>
      </c>
      <c r="L5" s="1">
        <v>156</v>
      </c>
      <c r="M5" s="1">
        <v>170</v>
      </c>
      <c r="N5" s="1">
        <v>154</v>
      </c>
      <c r="O5" s="1">
        <v>160</v>
      </c>
      <c r="P5">
        <v>170</v>
      </c>
      <c r="Q5" s="1">
        <v>178</v>
      </c>
      <c r="R5" s="1">
        <v>168</v>
      </c>
      <c r="S5">
        <v>165</v>
      </c>
      <c r="T5" s="1">
        <v>167</v>
      </c>
      <c r="U5">
        <v>145</v>
      </c>
      <c r="V5" s="1">
        <v>153</v>
      </c>
      <c r="W5" s="1">
        <v>152</v>
      </c>
      <c r="X5">
        <v>173</v>
      </c>
      <c r="Y5" s="1">
        <v>168</v>
      </c>
      <c r="Z5" s="1">
        <v>163</v>
      </c>
      <c r="AA5" s="1"/>
      <c r="AB5">
        <v>147</v>
      </c>
      <c r="AC5">
        <v>157</v>
      </c>
      <c r="AD5" s="1">
        <v>157</v>
      </c>
      <c r="AE5" s="1">
        <v>176</v>
      </c>
      <c r="AF5">
        <v>170</v>
      </c>
      <c r="AG5" s="1">
        <v>159</v>
      </c>
      <c r="AH5" s="1">
        <v>172</v>
      </c>
      <c r="AI5" s="1">
        <v>172</v>
      </c>
      <c r="AJ5" s="1">
        <v>172</v>
      </c>
      <c r="AK5" s="1"/>
      <c r="AL5" s="1">
        <v>175.6</v>
      </c>
      <c r="AM5" s="1"/>
      <c r="AN5" s="1">
        <v>178</v>
      </c>
      <c r="AO5" s="2" t="s">
        <v>60</v>
      </c>
      <c r="AP5" s="1">
        <v>171</v>
      </c>
      <c r="AQ5" s="1">
        <v>165</v>
      </c>
      <c r="AR5" s="1">
        <v>160</v>
      </c>
      <c r="AS5" s="1"/>
      <c r="AT5" s="1">
        <v>176</v>
      </c>
      <c r="AU5" s="1">
        <v>159.7</v>
      </c>
      <c r="AV5" s="1">
        <v>177</v>
      </c>
      <c r="AW5" s="1"/>
      <c r="AX5">
        <v>179.5</v>
      </c>
      <c r="AY5">
        <v>176</v>
      </c>
      <c r="AZ5" s="1">
        <v>173</v>
      </c>
      <c r="BA5">
        <v>175</v>
      </c>
      <c r="BB5" s="1">
        <v>184</v>
      </c>
      <c r="BC5" s="1">
        <v>177</v>
      </c>
      <c r="BD5" s="1">
        <v>170</v>
      </c>
    </row>
    <row r="6" spans="1:56" ht="13.5">
      <c r="A6" s="1" t="s">
        <v>5</v>
      </c>
      <c r="B6" s="1">
        <v>170</v>
      </c>
      <c r="C6" s="1">
        <v>160</v>
      </c>
      <c r="D6" s="1">
        <v>173</v>
      </c>
      <c r="E6" s="1"/>
      <c r="F6" s="1">
        <v>172</v>
      </c>
      <c r="G6" s="1">
        <v>160</v>
      </c>
      <c r="H6" s="1">
        <v>170</v>
      </c>
      <c r="I6" s="1">
        <v>165</v>
      </c>
      <c r="J6">
        <v>173</v>
      </c>
      <c r="K6" s="1">
        <v>168</v>
      </c>
      <c r="L6" s="1">
        <v>175</v>
      </c>
      <c r="M6" s="1">
        <v>168</v>
      </c>
      <c r="N6" s="1">
        <v>168</v>
      </c>
      <c r="O6" s="1">
        <v>160</v>
      </c>
      <c r="P6">
        <v>168</v>
      </c>
      <c r="Q6" s="1">
        <v>176</v>
      </c>
      <c r="R6" s="1">
        <v>168</v>
      </c>
      <c r="S6">
        <v>158</v>
      </c>
      <c r="T6" s="1">
        <v>160</v>
      </c>
      <c r="U6">
        <v>165</v>
      </c>
      <c r="V6" s="2" t="s">
        <v>53</v>
      </c>
      <c r="W6" s="1">
        <v>175</v>
      </c>
      <c r="X6">
        <v>170</v>
      </c>
      <c r="Y6" s="1">
        <v>167</v>
      </c>
      <c r="Z6" s="1">
        <v>163</v>
      </c>
      <c r="AA6" s="1"/>
      <c r="AB6">
        <v>168</v>
      </c>
      <c r="AD6" s="1">
        <v>173</v>
      </c>
      <c r="AE6" s="1">
        <v>165</v>
      </c>
      <c r="AF6">
        <v>173</v>
      </c>
      <c r="AG6" s="1">
        <v>172</v>
      </c>
      <c r="AH6" s="1">
        <v>179</v>
      </c>
      <c r="AI6" s="1">
        <v>160</v>
      </c>
      <c r="AJ6" s="1">
        <v>163</v>
      </c>
      <c r="AK6" s="1"/>
      <c r="AL6" s="1">
        <v>173</v>
      </c>
      <c r="AM6" s="1"/>
      <c r="AN6" s="1">
        <v>175</v>
      </c>
      <c r="AO6" s="2" t="s">
        <v>61</v>
      </c>
      <c r="AP6" s="1">
        <v>182</v>
      </c>
      <c r="AQ6" s="1">
        <v>175</v>
      </c>
      <c r="AR6" s="1">
        <v>170</v>
      </c>
      <c r="AS6" s="1"/>
      <c r="AT6" s="1">
        <v>172</v>
      </c>
      <c r="AU6" s="1">
        <v>165</v>
      </c>
      <c r="AV6" s="1">
        <v>172</v>
      </c>
      <c r="AW6" s="1"/>
      <c r="AX6">
        <v>170</v>
      </c>
      <c r="AY6">
        <v>160</v>
      </c>
      <c r="AZ6" s="1">
        <v>170</v>
      </c>
      <c r="BA6">
        <v>175</v>
      </c>
      <c r="BB6" s="1">
        <v>171</v>
      </c>
      <c r="BC6" s="1">
        <v>170</v>
      </c>
      <c r="BD6" s="1">
        <v>168</v>
      </c>
    </row>
    <row r="7" spans="1:56" ht="13.5">
      <c r="A7" s="1" t="s">
        <v>6</v>
      </c>
      <c r="B7" s="1">
        <v>153</v>
      </c>
      <c r="C7" s="1">
        <v>155</v>
      </c>
      <c r="D7" s="1">
        <v>155</v>
      </c>
      <c r="E7" s="1">
        <v>154</v>
      </c>
      <c r="F7" s="1">
        <v>160</v>
      </c>
      <c r="G7" s="1">
        <v>165</v>
      </c>
      <c r="H7" s="1">
        <v>150</v>
      </c>
      <c r="I7" s="1">
        <v>160</v>
      </c>
      <c r="J7">
        <v>154</v>
      </c>
      <c r="K7" s="1">
        <v>156</v>
      </c>
      <c r="L7" s="1">
        <v>153</v>
      </c>
      <c r="M7" s="1">
        <v>150</v>
      </c>
      <c r="N7" s="1">
        <v>153</v>
      </c>
      <c r="O7" s="1">
        <v>155</v>
      </c>
      <c r="P7">
        <v>158</v>
      </c>
      <c r="Q7" s="1">
        <v>162</v>
      </c>
      <c r="R7" s="1">
        <v>162</v>
      </c>
      <c r="S7">
        <v>149</v>
      </c>
      <c r="T7" s="1">
        <v>156</v>
      </c>
      <c r="U7">
        <v>152</v>
      </c>
      <c r="V7" s="1">
        <v>153</v>
      </c>
      <c r="W7" s="1">
        <v>154</v>
      </c>
      <c r="X7">
        <v>155</v>
      </c>
      <c r="Y7" s="1">
        <v>156</v>
      </c>
      <c r="Z7" s="1">
        <v>153</v>
      </c>
      <c r="AA7" s="1">
        <v>0</v>
      </c>
      <c r="AB7">
        <v>153</v>
      </c>
      <c r="AC7">
        <v>158</v>
      </c>
      <c r="AD7" s="1">
        <v>160</v>
      </c>
      <c r="AE7" s="1">
        <v>160</v>
      </c>
      <c r="AF7">
        <v>160</v>
      </c>
      <c r="AG7" s="1">
        <v>165</v>
      </c>
      <c r="AH7" s="1">
        <v>150</v>
      </c>
      <c r="AI7" s="1">
        <v>155</v>
      </c>
      <c r="AJ7" s="1">
        <v>161</v>
      </c>
      <c r="AK7" s="1">
        <v>155</v>
      </c>
      <c r="AL7" s="1">
        <v>158</v>
      </c>
      <c r="AM7" s="1" t="s">
        <v>54</v>
      </c>
      <c r="AN7" s="1">
        <v>155</v>
      </c>
      <c r="AO7" s="2" t="s">
        <v>62</v>
      </c>
      <c r="AP7" s="1">
        <v>156</v>
      </c>
      <c r="AQ7" s="1">
        <v>160</v>
      </c>
      <c r="AR7" s="6">
        <v>152</v>
      </c>
      <c r="AS7" s="1">
        <v>167</v>
      </c>
      <c r="AT7" s="1">
        <v>160</v>
      </c>
      <c r="AU7" s="1">
        <v>160</v>
      </c>
      <c r="AV7" s="1">
        <v>160</v>
      </c>
      <c r="AW7" s="1">
        <v>19</v>
      </c>
      <c r="AX7">
        <v>168</v>
      </c>
      <c r="AY7">
        <v>154</v>
      </c>
      <c r="AZ7" s="1">
        <v>155</v>
      </c>
      <c r="BA7">
        <v>158</v>
      </c>
      <c r="BB7" s="1">
        <v>160</v>
      </c>
      <c r="BC7" s="1">
        <v>160</v>
      </c>
      <c r="BD7" s="1">
        <v>155</v>
      </c>
    </row>
    <row r="8" spans="1:56" ht="13.5">
      <c r="A8" s="1" t="s">
        <v>7</v>
      </c>
      <c r="B8" s="1">
        <v>3</v>
      </c>
      <c r="C8" s="1">
        <v>2</v>
      </c>
      <c r="D8" s="1">
        <v>3</v>
      </c>
      <c r="E8" s="1">
        <v>1</v>
      </c>
      <c r="F8" s="1">
        <v>1</v>
      </c>
      <c r="G8" s="1">
        <v>1</v>
      </c>
      <c r="H8" s="1">
        <v>3</v>
      </c>
      <c r="I8" s="1">
        <v>3</v>
      </c>
      <c r="J8">
        <v>2</v>
      </c>
      <c r="K8" s="1">
        <v>4</v>
      </c>
      <c r="L8" s="1">
        <v>3</v>
      </c>
      <c r="M8" s="1">
        <v>1</v>
      </c>
      <c r="N8" s="1">
        <v>3</v>
      </c>
      <c r="O8" s="1">
        <v>2</v>
      </c>
      <c r="P8">
        <v>3</v>
      </c>
      <c r="Q8" s="1">
        <v>4</v>
      </c>
      <c r="R8" s="1">
        <v>2</v>
      </c>
      <c r="S8">
        <v>3</v>
      </c>
      <c r="T8" s="1">
        <v>3</v>
      </c>
      <c r="U8">
        <v>1</v>
      </c>
      <c r="V8" s="1">
        <v>1</v>
      </c>
      <c r="W8" s="1">
        <v>2</v>
      </c>
      <c r="X8">
        <v>1</v>
      </c>
      <c r="Y8" s="1">
        <v>2</v>
      </c>
      <c r="Z8" s="1">
        <v>3</v>
      </c>
      <c r="AA8" s="1">
        <v>2</v>
      </c>
      <c r="AB8">
        <v>3</v>
      </c>
      <c r="AC8">
        <v>3</v>
      </c>
      <c r="AD8" s="1">
        <v>1</v>
      </c>
      <c r="AE8" s="1">
        <v>4</v>
      </c>
      <c r="AF8">
        <v>3</v>
      </c>
      <c r="AG8" s="1">
        <v>1</v>
      </c>
      <c r="AH8" s="1">
        <v>1</v>
      </c>
      <c r="AI8" s="1">
        <v>1</v>
      </c>
      <c r="AJ8" s="1">
        <v>3</v>
      </c>
      <c r="AK8" s="1">
        <v>2</v>
      </c>
      <c r="AL8" s="1">
        <v>1</v>
      </c>
      <c r="AM8" s="1">
        <v>2</v>
      </c>
      <c r="AN8" s="1">
        <v>1</v>
      </c>
      <c r="AO8" s="2" t="s">
        <v>63</v>
      </c>
      <c r="AP8" s="1">
        <v>1</v>
      </c>
      <c r="AQ8" s="1">
        <v>2</v>
      </c>
      <c r="AR8" s="6">
        <v>1</v>
      </c>
      <c r="AS8" s="1">
        <v>2</v>
      </c>
      <c r="AT8" s="1">
        <v>3</v>
      </c>
      <c r="AU8" s="1">
        <v>2</v>
      </c>
      <c r="AV8" s="1">
        <v>2</v>
      </c>
      <c r="AW8" s="1">
        <v>1</v>
      </c>
      <c r="AX8">
        <v>1</v>
      </c>
      <c r="AY8">
        <v>1</v>
      </c>
      <c r="AZ8" s="1">
        <v>3</v>
      </c>
      <c r="BA8">
        <v>2</v>
      </c>
      <c r="BB8" s="1">
        <v>4</v>
      </c>
      <c r="BC8" s="1">
        <v>1.3</v>
      </c>
      <c r="BD8" s="1">
        <v>3</v>
      </c>
    </row>
    <row r="9" spans="1:56" ht="13.5">
      <c r="A9" s="1" t="s">
        <v>8</v>
      </c>
      <c r="B9" s="1">
        <v>2</v>
      </c>
      <c r="C9" s="1">
        <v>5</v>
      </c>
      <c r="D9" s="1">
        <v>2</v>
      </c>
      <c r="E9" s="1">
        <v>3</v>
      </c>
      <c r="F9" s="1">
        <v>1</v>
      </c>
      <c r="G9" s="1">
        <v>2</v>
      </c>
      <c r="H9" s="1">
        <v>2</v>
      </c>
      <c r="I9" s="1">
        <v>3</v>
      </c>
      <c r="J9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>
        <v>2</v>
      </c>
      <c r="Q9" s="1">
        <v>2</v>
      </c>
      <c r="R9" s="1">
        <v>2</v>
      </c>
      <c r="S9">
        <v>2</v>
      </c>
      <c r="T9" s="1">
        <v>2</v>
      </c>
      <c r="U9">
        <v>2</v>
      </c>
      <c r="V9" s="1">
        <v>2</v>
      </c>
      <c r="W9" s="1">
        <v>2</v>
      </c>
      <c r="X9">
        <v>2</v>
      </c>
      <c r="Y9" s="1">
        <v>4</v>
      </c>
      <c r="Z9" s="1">
        <v>2</v>
      </c>
      <c r="AA9" s="1">
        <v>2</v>
      </c>
      <c r="AB9">
        <v>2</v>
      </c>
      <c r="AC9">
        <v>1</v>
      </c>
      <c r="AD9" s="1">
        <v>4</v>
      </c>
      <c r="AE9" s="1">
        <v>3</v>
      </c>
      <c r="AF9">
        <v>2</v>
      </c>
      <c r="AG9" s="1">
        <v>1</v>
      </c>
      <c r="AH9" s="1">
        <v>2</v>
      </c>
      <c r="AI9" s="1">
        <v>2</v>
      </c>
      <c r="AJ9" s="1">
        <v>2</v>
      </c>
      <c r="AK9" s="1">
        <v>1</v>
      </c>
      <c r="AL9" s="1">
        <v>3</v>
      </c>
      <c r="AM9" s="1">
        <v>3</v>
      </c>
      <c r="AN9" s="1">
        <v>2</v>
      </c>
      <c r="AO9" s="2" t="s">
        <v>64</v>
      </c>
      <c r="AP9" s="1">
        <v>2</v>
      </c>
      <c r="AQ9" s="1">
        <v>2</v>
      </c>
      <c r="AR9" s="2">
        <v>1</v>
      </c>
      <c r="AS9" s="1">
        <v>2</v>
      </c>
      <c r="AT9" s="1">
        <v>2</v>
      </c>
      <c r="AU9" s="1">
        <v>3</v>
      </c>
      <c r="AV9" s="1">
        <v>2</v>
      </c>
      <c r="AW9" s="1">
        <v>3</v>
      </c>
      <c r="AX9">
        <v>2</v>
      </c>
      <c r="AY9">
        <v>2</v>
      </c>
      <c r="AZ9" s="1">
        <v>4</v>
      </c>
      <c r="BA9">
        <v>3</v>
      </c>
      <c r="BB9" s="1">
        <v>2</v>
      </c>
      <c r="BC9" s="1">
        <v>2</v>
      </c>
      <c r="BD9" s="1">
        <v>2</v>
      </c>
    </row>
    <row r="10" spans="1:56" ht="13.5">
      <c r="A10" s="1" t="s">
        <v>9</v>
      </c>
      <c r="B10" s="1">
        <v>1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>
        <v>1</v>
      </c>
      <c r="K10" s="1">
        <v>0</v>
      </c>
      <c r="L10" s="1">
        <v>0</v>
      </c>
      <c r="M10" s="1">
        <v>1</v>
      </c>
      <c r="N10" s="1">
        <v>0</v>
      </c>
      <c r="O10" s="1">
        <v>1</v>
      </c>
      <c r="P10">
        <v>1</v>
      </c>
      <c r="Q10" s="1">
        <v>1</v>
      </c>
      <c r="R10" s="1">
        <v>0</v>
      </c>
      <c r="S10">
        <v>1</v>
      </c>
      <c r="T10" s="1">
        <v>1</v>
      </c>
      <c r="U10">
        <v>0</v>
      </c>
      <c r="V10" s="1">
        <v>0</v>
      </c>
      <c r="W10" s="1">
        <v>0</v>
      </c>
      <c r="X10">
        <v>1</v>
      </c>
      <c r="Y10" s="1">
        <v>0</v>
      </c>
      <c r="Z10" s="1">
        <v>0</v>
      </c>
      <c r="AA10" s="1">
        <v>1</v>
      </c>
      <c r="AB10">
        <v>1</v>
      </c>
      <c r="AC10">
        <v>0</v>
      </c>
      <c r="AD10" s="1">
        <v>0</v>
      </c>
      <c r="AE10" s="1">
        <v>0</v>
      </c>
      <c r="AF10">
        <v>0</v>
      </c>
      <c r="AG10" s="1">
        <v>0</v>
      </c>
      <c r="AH10" s="1">
        <v>1</v>
      </c>
      <c r="AI10" s="1">
        <v>0</v>
      </c>
      <c r="AJ10" s="1">
        <v>1</v>
      </c>
      <c r="AK10" s="1">
        <v>0</v>
      </c>
      <c r="AL10" s="1">
        <v>0</v>
      </c>
      <c r="AM10" s="1">
        <v>0</v>
      </c>
      <c r="AN10" s="1">
        <v>2</v>
      </c>
      <c r="AO10" s="2">
        <v>1</v>
      </c>
      <c r="AP10" s="1">
        <v>1</v>
      </c>
      <c r="AQ10" s="1">
        <v>0</v>
      </c>
      <c r="AR10" s="2">
        <v>0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>
        <v>1</v>
      </c>
      <c r="AY10">
        <v>1</v>
      </c>
      <c r="AZ10" s="1">
        <v>1</v>
      </c>
      <c r="BA10">
        <v>1</v>
      </c>
      <c r="BB10" s="1">
        <v>0</v>
      </c>
      <c r="BC10" s="1">
        <v>1</v>
      </c>
      <c r="BD10" s="1">
        <v>0</v>
      </c>
    </row>
    <row r="11" spans="1:56" ht="13.5">
      <c r="A11" s="1" t="s">
        <v>10</v>
      </c>
      <c r="B11" s="1">
        <v>1</v>
      </c>
      <c r="C11" s="1">
        <v>0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1</v>
      </c>
      <c r="J11">
        <v>1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>
        <v>0</v>
      </c>
      <c r="Q11" s="1">
        <v>1</v>
      </c>
      <c r="R11" s="1">
        <v>1</v>
      </c>
      <c r="S11">
        <v>0</v>
      </c>
      <c r="T11" s="1">
        <v>1</v>
      </c>
      <c r="U11">
        <v>0</v>
      </c>
      <c r="V11" s="1">
        <v>0</v>
      </c>
      <c r="W11" s="1">
        <v>0</v>
      </c>
      <c r="X11">
        <v>1</v>
      </c>
      <c r="Y11" s="1">
        <v>1</v>
      </c>
      <c r="Z11" s="1">
        <v>1</v>
      </c>
      <c r="AA11" s="1">
        <v>1</v>
      </c>
      <c r="AB11">
        <v>1</v>
      </c>
      <c r="AC11">
        <v>1</v>
      </c>
      <c r="AD11" s="1">
        <v>0</v>
      </c>
      <c r="AE11" s="1">
        <v>1</v>
      </c>
      <c r="AF11">
        <v>0</v>
      </c>
      <c r="AG11" s="1">
        <v>0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2">
        <v>1</v>
      </c>
      <c r="AP11" s="1">
        <v>1</v>
      </c>
      <c r="AQ11" s="1">
        <v>0</v>
      </c>
      <c r="AR11" s="2">
        <v>1</v>
      </c>
      <c r="AS11" s="1">
        <v>0</v>
      </c>
      <c r="AT11" s="1">
        <v>1</v>
      </c>
      <c r="AU11" s="1">
        <v>0</v>
      </c>
      <c r="AV11" s="1">
        <v>1</v>
      </c>
      <c r="AW11" s="1">
        <v>0</v>
      </c>
      <c r="AX11">
        <v>1</v>
      </c>
      <c r="AY11">
        <v>1</v>
      </c>
      <c r="AZ11" s="1">
        <v>1</v>
      </c>
      <c r="BA11">
        <v>1</v>
      </c>
      <c r="BB11" s="1">
        <v>1</v>
      </c>
      <c r="BC11" s="1">
        <v>0</v>
      </c>
      <c r="BD11" s="1">
        <v>1</v>
      </c>
    </row>
    <row r="12" spans="1:56" ht="13.5">
      <c r="A12" s="1" t="s">
        <v>11</v>
      </c>
      <c r="B12" s="1">
        <v>1</v>
      </c>
      <c r="C12" s="1">
        <v>1</v>
      </c>
      <c r="D12" s="1">
        <v>0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>
        <v>1</v>
      </c>
      <c r="K12" s="1">
        <v>0</v>
      </c>
      <c r="L12" s="1">
        <v>0</v>
      </c>
      <c r="M12" s="1">
        <v>1</v>
      </c>
      <c r="N12" s="1">
        <v>1</v>
      </c>
      <c r="O12" s="1">
        <v>1</v>
      </c>
      <c r="P12">
        <v>0</v>
      </c>
      <c r="Q12" s="1">
        <v>1</v>
      </c>
      <c r="R12" s="1">
        <v>0</v>
      </c>
      <c r="S12">
        <v>0</v>
      </c>
      <c r="T12" s="1">
        <v>0</v>
      </c>
      <c r="U12">
        <v>1</v>
      </c>
      <c r="V12" s="1">
        <v>0</v>
      </c>
      <c r="W12" s="1">
        <v>1</v>
      </c>
      <c r="X12">
        <v>1</v>
      </c>
      <c r="Y12" s="1">
        <v>0</v>
      </c>
      <c r="Z12" s="1">
        <v>1</v>
      </c>
      <c r="AA12" s="1">
        <v>0</v>
      </c>
      <c r="AB12">
        <v>1</v>
      </c>
      <c r="AC12">
        <v>0</v>
      </c>
      <c r="AD12" s="1">
        <v>0</v>
      </c>
      <c r="AE12" s="1">
        <v>0</v>
      </c>
      <c r="AF12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1</v>
      </c>
      <c r="AM12" s="1">
        <v>1</v>
      </c>
      <c r="AN12" s="1">
        <v>1</v>
      </c>
      <c r="AO12" s="2">
        <v>0</v>
      </c>
      <c r="AP12" s="1">
        <v>0</v>
      </c>
      <c r="AQ12" s="1">
        <v>1</v>
      </c>
      <c r="AR12" s="2">
        <v>1</v>
      </c>
      <c r="AS12" s="1">
        <v>1</v>
      </c>
      <c r="AT12" s="1">
        <v>0</v>
      </c>
      <c r="AU12" s="1">
        <v>0</v>
      </c>
      <c r="AV12" s="1">
        <v>1</v>
      </c>
      <c r="AW12" s="1">
        <v>0</v>
      </c>
      <c r="AX12">
        <v>1</v>
      </c>
      <c r="AY12">
        <v>0</v>
      </c>
      <c r="AZ12" s="1">
        <v>0</v>
      </c>
      <c r="BA12">
        <v>0</v>
      </c>
      <c r="BB12" s="1">
        <v>2</v>
      </c>
      <c r="BC12" s="1">
        <v>0</v>
      </c>
      <c r="BD12" s="1">
        <v>1</v>
      </c>
    </row>
    <row r="13" spans="1:56" ht="13.5">
      <c r="A13" s="1" t="s">
        <v>12</v>
      </c>
      <c r="B13" s="1">
        <v>1</v>
      </c>
      <c r="C13" s="1">
        <v>1</v>
      </c>
      <c r="D13" s="1">
        <v>0</v>
      </c>
      <c r="E13" s="1">
        <v>1</v>
      </c>
      <c r="F13" s="1">
        <v>0</v>
      </c>
      <c r="G13" s="1">
        <v>1</v>
      </c>
      <c r="H13" s="1">
        <v>1</v>
      </c>
      <c r="I13" s="1">
        <v>0</v>
      </c>
      <c r="J13">
        <v>1</v>
      </c>
      <c r="K13" s="1">
        <v>0</v>
      </c>
      <c r="L13" s="1">
        <v>0</v>
      </c>
      <c r="M13" s="1">
        <v>1</v>
      </c>
      <c r="N13" s="1">
        <v>0</v>
      </c>
      <c r="O13" s="1">
        <v>1</v>
      </c>
      <c r="P13">
        <v>0</v>
      </c>
      <c r="Q13" s="1">
        <v>0</v>
      </c>
      <c r="R13" s="1">
        <v>0</v>
      </c>
      <c r="S13">
        <v>0</v>
      </c>
      <c r="T13" s="1">
        <v>0</v>
      </c>
      <c r="U13">
        <v>1</v>
      </c>
      <c r="V13" s="1">
        <v>0</v>
      </c>
      <c r="W13" s="1">
        <v>1</v>
      </c>
      <c r="X13">
        <v>1</v>
      </c>
      <c r="Y13" s="1">
        <v>0</v>
      </c>
      <c r="Z13" s="1">
        <v>0</v>
      </c>
      <c r="AA13" s="1">
        <v>0</v>
      </c>
      <c r="AB13">
        <v>1</v>
      </c>
      <c r="AC13">
        <v>0</v>
      </c>
      <c r="AD13" s="1">
        <v>0</v>
      </c>
      <c r="AE13" s="1">
        <v>0</v>
      </c>
      <c r="AF13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</v>
      </c>
      <c r="AM13" s="1">
        <v>1</v>
      </c>
      <c r="AN13" s="1">
        <v>0</v>
      </c>
      <c r="AO13" s="2">
        <v>0</v>
      </c>
      <c r="AP13" s="1">
        <v>1</v>
      </c>
      <c r="AQ13" s="1">
        <v>1</v>
      </c>
      <c r="AR13" s="1">
        <v>0</v>
      </c>
      <c r="AS13" s="1">
        <v>0</v>
      </c>
      <c r="AT13" s="1">
        <v>0</v>
      </c>
      <c r="AU13" s="1">
        <v>0</v>
      </c>
      <c r="AV13" s="1">
        <v>1</v>
      </c>
      <c r="AW13" s="1">
        <v>0</v>
      </c>
      <c r="AX13">
        <v>0</v>
      </c>
      <c r="AY13">
        <v>0</v>
      </c>
      <c r="AZ13" s="1">
        <v>0</v>
      </c>
      <c r="BA13">
        <v>0</v>
      </c>
      <c r="BB13" s="1">
        <v>0</v>
      </c>
      <c r="BC13" s="1">
        <v>0</v>
      </c>
      <c r="BD13" s="1">
        <v>1</v>
      </c>
    </row>
    <row r="14" spans="1:56" ht="13.5">
      <c r="A14" s="1" t="s">
        <v>14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>
        <v>0</v>
      </c>
      <c r="Q14" s="1">
        <v>0</v>
      </c>
      <c r="R14" s="1">
        <v>0</v>
      </c>
      <c r="S14">
        <v>0</v>
      </c>
      <c r="T14" s="1">
        <v>0</v>
      </c>
      <c r="U14">
        <v>0</v>
      </c>
      <c r="V14" s="1">
        <v>0</v>
      </c>
      <c r="W14" s="1">
        <v>0</v>
      </c>
      <c r="X14">
        <v>0</v>
      </c>
      <c r="Y14" s="1">
        <v>0</v>
      </c>
      <c r="Z14" s="1">
        <v>0</v>
      </c>
      <c r="AA14" s="1">
        <v>0</v>
      </c>
      <c r="AB14">
        <v>0</v>
      </c>
      <c r="AC14">
        <v>0</v>
      </c>
      <c r="AD14" s="1">
        <v>0</v>
      </c>
      <c r="AE14" s="1">
        <v>0</v>
      </c>
      <c r="AF14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1</v>
      </c>
      <c r="AN14" s="1">
        <v>0</v>
      </c>
      <c r="AO14" s="2">
        <v>1</v>
      </c>
      <c r="AP14" s="1">
        <v>0</v>
      </c>
      <c r="AQ14" s="1">
        <v>0</v>
      </c>
      <c r="AR14" s="1">
        <v>0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>
        <v>1</v>
      </c>
      <c r="AY14">
        <v>0</v>
      </c>
      <c r="AZ14" s="1">
        <v>0</v>
      </c>
      <c r="BA14">
        <v>0</v>
      </c>
      <c r="BB14" s="1">
        <v>0</v>
      </c>
      <c r="BC14" s="1">
        <v>0</v>
      </c>
      <c r="BD14" s="1">
        <v>0</v>
      </c>
    </row>
    <row r="15" spans="1:56" ht="13.5">
      <c r="A15" s="1" t="s">
        <v>18</v>
      </c>
      <c r="B15" s="1">
        <v>1</v>
      </c>
      <c r="C15" s="1">
        <v>2</v>
      </c>
      <c r="D15" s="1">
        <v>1</v>
      </c>
      <c r="E15" s="1">
        <v>1</v>
      </c>
      <c r="F15" s="1">
        <v>1</v>
      </c>
      <c r="G15" s="1">
        <v>2</v>
      </c>
      <c r="H15" s="1">
        <v>1</v>
      </c>
      <c r="I15" s="1">
        <v>1</v>
      </c>
      <c r="J15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>
        <v>1</v>
      </c>
      <c r="Q15" s="1">
        <v>1</v>
      </c>
      <c r="R15" s="1">
        <v>1</v>
      </c>
      <c r="S15">
        <v>1</v>
      </c>
      <c r="T15" s="1">
        <v>1</v>
      </c>
      <c r="U15">
        <v>1</v>
      </c>
      <c r="V15" s="1">
        <v>1</v>
      </c>
      <c r="W15" s="1">
        <v>1</v>
      </c>
      <c r="X15">
        <v>1</v>
      </c>
      <c r="Y15" s="1">
        <v>1</v>
      </c>
      <c r="Z15" s="1">
        <v>1</v>
      </c>
      <c r="AA15" s="1">
        <v>1</v>
      </c>
      <c r="AB15">
        <v>1</v>
      </c>
      <c r="AC15">
        <v>1</v>
      </c>
      <c r="AD15" s="1">
        <v>1</v>
      </c>
      <c r="AE15" s="1">
        <v>1</v>
      </c>
      <c r="AF15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2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>
        <v>1</v>
      </c>
      <c r="AY15">
        <v>1</v>
      </c>
      <c r="AZ15" s="1">
        <v>1</v>
      </c>
      <c r="BA15">
        <v>1</v>
      </c>
      <c r="BB15" s="1">
        <v>1</v>
      </c>
      <c r="BC15" s="1">
        <v>1</v>
      </c>
      <c r="BD15" s="1">
        <v>1</v>
      </c>
    </row>
    <row r="16" spans="1:56" ht="13.5">
      <c r="A16" s="1" t="s">
        <v>16</v>
      </c>
      <c r="B16" s="1">
        <v>0</v>
      </c>
      <c r="C16" s="1">
        <v>15</v>
      </c>
      <c r="D16" s="1">
        <v>18</v>
      </c>
      <c r="E16" s="1">
        <v>25</v>
      </c>
      <c r="F16" s="1">
        <v>2</v>
      </c>
      <c r="G16" s="1">
        <v>4</v>
      </c>
      <c r="H16" s="1">
        <v>0</v>
      </c>
      <c r="I16" s="1">
        <v>25</v>
      </c>
      <c r="J16">
        <v>0</v>
      </c>
      <c r="K16" s="1">
        <v>12</v>
      </c>
      <c r="L16" s="1">
        <v>15</v>
      </c>
      <c r="M16" s="1">
        <v>0</v>
      </c>
      <c r="N16" s="1">
        <v>0</v>
      </c>
      <c r="O16" s="1">
        <v>15</v>
      </c>
      <c r="P16">
        <v>3</v>
      </c>
      <c r="Q16" s="1">
        <v>6</v>
      </c>
      <c r="R16" s="1">
        <v>0</v>
      </c>
      <c r="S16">
        <v>15</v>
      </c>
      <c r="T16" s="1">
        <v>0</v>
      </c>
      <c r="U16">
        <v>20</v>
      </c>
      <c r="V16" s="1">
        <v>19</v>
      </c>
      <c r="W16" s="1">
        <v>0</v>
      </c>
      <c r="X16">
        <v>24</v>
      </c>
      <c r="Y16" s="1">
        <v>18</v>
      </c>
      <c r="Z16" s="1">
        <v>17</v>
      </c>
      <c r="AA16" s="1">
        <v>30</v>
      </c>
      <c r="AB16">
        <v>15</v>
      </c>
      <c r="AC16">
        <v>15</v>
      </c>
      <c r="AD16" s="1">
        <v>6</v>
      </c>
      <c r="AE16" s="1">
        <v>0</v>
      </c>
      <c r="AF16">
        <v>16</v>
      </c>
      <c r="AG16" s="1">
        <v>30</v>
      </c>
      <c r="AH16" s="1">
        <v>16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11</v>
      </c>
      <c r="AO16" s="2" t="s">
        <v>55</v>
      </c>
      <c r="AP16" s="1">
        <v>0</v>
      </c>
      <c r="AQ16" s="1">
        <v>8</v>
      </c>
      <c r="AR16" s="1">
        <v>15</v>
      </c>
      <c r="AS16" s="1">
        <v>25</v>
      </c>
      <c r="AT16" s="1">
        <v>22</v>
      </c>
      <c r="AU16" s="1">
        <v>0</v>
      </c>
      <c r="AV16" s="1">
        <v>23</v>
      </c>
      <c r="AW16" s="1">
        <v>24</v>
      </c>
      <c r="AX16">
        <v>23</v>
      </c>
      <c r="AY16">
        <v>0</v>
      </c>
      <c r="AZ16" s="1">
        <v>18</v>
      </c>
      <c r="BA16">
        <v>20</v>
      </c>
      <c r="BB16" s="1">
        <v>10</v>
      </c>
      <c r="BC16" s="1">
        <v>16</v>
      </c>
      <c r="BD16" s="1">
        <v>0</v>
      </c>
    </row>
    <row r="17" spans="1:56" ht="13.5">
      <c r="A17" s="1" t="s">
        <v>13</v>
      </c>
      <c r="B17" s="1">
        <v>4</v>
      </c>
      <c r="C17" s="1">
        <v>1</v>
      </c>
      <c r="D17" s="1">
        <v>1</v>
      </c>
      <c r="E17" s="1">
        <v>2</v>
      </c>
      <c r="F17" s="1">
        <v>3</v>
      </c>
      <c r="G17" s="1">
        <v>1</v>
      </c>
      <c r="H17" s="1">
        <v>2</v>
      </c>
      <c r="I17" s="1">
        <v>2</v>
      </c>
      <c r="J17">
        <v>1</v>
      </c>
      <c r="K17" s="1">
        <v>1</v>
      </c>
      <c r="L17" s="1">
        <v>2</v>
      </c>
      <c r="M17" s="1">
        <v>5</v>
      </c>
      <c r="N17" s="1">
        <v>1</v>
      </c>
      <c r="O17" s="1">
        <v>2</v>
      </c>
      <c r="P17">
        <v>2</v>
      </c>
      <c r="Q17" s="1">
        <v>3</v>
      </c>
      <c r="R17" s="1">
        <v>3</v>
      </c>
      <c r="S17">
        <v>0.5</v>
      </c>
      <c r="T17" s="1">
        <v>5</v>
      </c>
      <c r="U17">
        <v>1</v>
      </c>
      <c r="V17" s="1">
        <v>1</v>
      </c>
      <c r="W17" s="1">
        <v>2</v>
      </c>
      <c r="X17">
        <v>2</v>
      </c>
      <c r="Y17" s="1">
        <v>2</v>
      </c>
      <c r="Z17" s="1">
        <v>0.2</v>
      </c>
      <c r="AA17" s="1">
        <v>0</v>
      </c>
      <c r="AB17">
        <v>1</v>
      </c>
      <c r="AC17">
        <v>5</v>
      </c>
      <c r="AD17" s="1">
        <v>1</v>
      </c>
      <c r="AE17" s="1">
        <v>6</v>
      </c>
      <c r="AF17">
        <v>1</v>
      </c>
      <c r="AG17" s="1">
        <v>1</v>
      </c>
      <c r="AH17" s="1">
        <v>2</v>
      </c>
      <c r="AI17" s="1">
        <v>1</v>
      </c>
      <c r="AJ17" s="1">
        <v>1</v>
      </c>
      <c r="AK17" s="1">
        <v>4</v>
      </c>
      <c r="AL17" s="1">
        <v>2</v>
      </c>
      <c r="AM17" s="1">
        <v>1</v>
      </c>
      <c r="AN17" s="1">
        <v>1.5</v>
      </c>
      <c r="AO17" s="2" t="s">
        <v>56</v>
      </c>
      <c r="AP17" s="1">
        <v>2</v>
      </c>
      <c r="AQ17" s="1">
        <v>2</v>
      </c>
      <c r="AR17" s="1">
        <v>3</v>
      </c>
      <c r="AS17" s="1">
        <v>3</v>
      </c>
      <c r="AT17" s="1">
        <v>21</v>
      </c>
      <c r="AU17" s="1">
        <v>4</v>
      </c>
      <c r="AV17" s="1">
        <v>2</v>
      </c>
      <c r="AW17" s="1">
        <v>2</v>
      </c>
      <c r="AX17">
        <v>1</v>
      </c>
      <c r="AY17">
        <v>1</v>
      </c>
      <c r="AZ17" s="1">
        <v>1</v>
      </c>
      <c r="BA17">
        <v>2</v>
      </c>
      <c r="BB17" s="1">
        <v>2</v>
      </c>
      <c r="BC17" s="1">
        <v>2</v>
      </c>
      <c r="BD17" s="1">
        <v>4</v>
      </c>
    </row>
    <row r="18" spans="1:56" ht="13.5">
      <c r="A18" s="1" t="s">
        <v>15</v>
      </c>
      <c r="B18" s="1" t="s">
        <v>49</v>
      </c>
      <c r="C18" s="1">
        <v>85</v>
      </c>
      <c r="D18" s="1">
        <v>150</v>
      </c>
      <c r="E18" s="1">
        <v>120</v>
      </c>
      <c r="F18" s="1">
        <v>30</v>
      </c>
      <c r="G18" s="1">
        <v>150</v>
      </c>
      <c r="H18" s="1">
        <v>50</v>
      </c>
      <c r="I18" s="1">
        <v>20</v>
      </c>
      <c r="J18">
        <v>10</v>
      </c>
      <c r="K18" s="1">
        <v>120</v>
      </c>
      <c r="L18" s="1">
        <v>130</v>
      </c>
      <c r="M18" s="1">
        <v>40</v>
      </c>
      <c r="N18" s="1">
        <v>15</v>
      </c>
      <c r="O18" s="1">
        <v>30</v>
      </c>
      <c r="P18">
        <v>15</v>
      </c>
      <c r="Q18" s="1">
        <v>15</v>
      </c>
      <c r="R18" s="1">
        <v>30</v>
      </c>
      <c r="S18">
        <v>5</v>
      </c>
      <c r="T18" s="1">
        <v>60</v>
      </c>
      <c r="U18">
        <v>30</v>
      </c>
      <c r="V18" s="1">
        <v>80</v>
      </c>
      <c r="W18" s="1">
        <v>10</v>
      </c>
      <c r="X18">
        <v>2</v>
      </c>
      <c r="Y18" s="1">
        <v>15</v>
      </c>
      <c r="Z18" s="1">
        <v>90</v>
      </c>
      <c r="AA18" s="1">
        <v>10</v>
      </c>
      <c r="AB18">
        <v>90</v>
      </c>
      <c r="AC18">
        <v>50</v>
      </c>
      <c r="AD18" s="1">
        <v>30</v>
      </c>
      <c r="AE18" s="1">
        <v>15</v>
      </c>
      <c r="AF18">
        <v>100</v>
      </c>
      <c r="AG18" s="1">
        <v>3</v>
      </c>
      <c r="AH18" s="1">
        <v>90</v>
      </c>
      <c r="AI18" s="1">
        <v>150</v>
      </c>
      <c r="AJ18" s="1">
        <v>20</v>
      </c>
      <c r="AK18" s="1">
        <v>40</v>
      </c>
      <c r="AL18" s="1">
        <v>60</v>
      </c>
      <c r="AM18" s="1">
        <v>30</v>
      </c>
      <c r="AN18" s="1">
        <v>45</v>
      </c>
      <c r="AO18" s="2" t="s">
        <v>57</v>
      </c>
      <c r="AP18" s="1">
        <v>1.5</v>
      </c>
      <c r="AQ18" s="1">
        <v>45</v>
      </c>
      <c r="AR18" s="1">
        <v>100</v>
      </c>
      <c r="AS18" s="1">
        <v>10</v>
      </c>
      <c r="AT18" s="1">
        <v>20</v>
      </c>
      <c r="AU18" s="1">
        <v>120</v>
      </c>
      <c r="AV18" s="1">
        <v>140</v>
      </c>
      <c r="AW18" s="1">
        <v>100</v>
      </c>
      <c r="AX18">
        <v>60</v>
      </c>
      <c r="AY18">
        <v>30</v>
      </c>
      <c r="AZ18" s="1">
        <v>90</v>
      </c>
      <c r="BA18">
        <v>70</v>
      </c>
      <c r="BB18" s="1">
        <v>70</v>
      </c>
      <c r="BC18" s="1">
        <v>10</v>
      </c>
      <c r="BD18" s="1">
        <v>1.5</v>
      </c>
    </row>
    <row r="19" spans="1:56" ht="13.5">
      <c r="A19" t="s">
        <v>17</v>
      </c>
      <c r="B19">
        <v>13</v>
      </c>
      <c r="C19">
        <v>12</v>
      </c>
      <c r="D19">
        <v>52</v>
      </c>
      <c r="E19">
        <v>14</v>
      </c>
      <c r="F19">
        <v>10</v>
      </c>
      <c r="G19">
        <v>17</v>
      </c>
      <c r="H19">
        <v>15</v>
      </c>
      <c r="I19">
        <v>15</v>
      </c>
      <c r="J19">
        <v>12</v>
      </c>
      <c r="K19">
        <v>14</v>
      </c>
      <c r="L19">
        <v>13</v>
      </c>
      <c r="M19">
        <v>15</v>
      </c>
      <c r="N19">
        <v>15</v>
      </c>
      <c r="O19">
        <v>16</v>
      </c>
      <c r="P19">
        <v>13</v>
      </c>
      <c r="Q19">
        <v>14</v>
      </c>
      <c r="R19">
        <v>13</v>
      </c>
      <c r="S19">
        <v>13</v>
      </c>
      <c r="T19">
        <v>13</v>
      </c>
      <c r="U19">
        <v>14</v>
      </c>
      <c r="V19">
        <v>15</v>
      </c>
      <c r="W19">
        <v>15</v>
      </c>
      <c r="X19">
        <v>20</v>
      </c>
      <c r="Y19">
        <v>15</v>
      </c>
      <c r="Z19">
        <v>15</v>
      </c>
      <c r="AA19">
        <v>15</v>
      </c>
      <c r="AB19">
        <v>15</v>
      </c>
      <c r="AC19">
        <v>14</v>
      </c>
      <c r="AD19">
        <v>13</v>
      </c>
      <c r="AE19">
        <v>14</v>
      </c>
      <c r="AF19">
        <v>15</v>
      </c>
      <c r="AG19">
        <v>12</v>
      </c>
      <c r="AH19">
        <v>15</v>
      </c>
      <c r="AI19">
        <v>15</v>
      </c>
      <c r="AJ19">
        <v>14</v>
      </c>
      <c r="AK19">
        <v>13</v>
      </c>
      <c r="AL19">
        <v>24</v>
      </c>
      <c r="AM19">
        <v>13</v>
      </c>
      <c r="AN19">
        <v>15</v>
      </c>
      <c r="AO19" s="3" t="s">
        <v>65</v>
      </c>
      <c r="AP19">
        <v>12</v>
      </c>
      <c r="AQ19">
        <v>13</v>
      </c>
      <c r="AR19">
        <v>13</v>
      </c>
      <c r="AS19">
        <v>14</v>
      </c>
      <c r="AT19">
        <v>13</v>
      </c>
      <c r="AU19">
        <v>12</v>
      </c>
      <c r="AV19">
        <v>15</v>
      </c>
      <c r="AW19">
        <v>12</v>
      </c>
      <c r="AX19">
        <v>13</v>
      </c>
      <c r="AY19">
        <v>18</v>
      </c>
      <c r="AZ19">
        <v>16</v>
      </c>
      <c r="BA19">
        <v>12</v>
      </c>
      <c r="BB19">
        <v>14</v>
      </c>
      <c r="BC19">
        <v>14</v>
      </c>
      <c r="BD19">
        <v>23</v>
      </c>
    </row>
    <row r="20" spans="1:56" ht="13.5">
      <c r="A20" t="s">
        <v>19</v>
      </c>
      <c r="B20">
        <v>0</v>
      </c>
      <c r="C20">
        <v>1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1</v>
      </c>
      <c r="M20">
        <v>0</v>
      </c>
      <c r="N20">
        <v>1</v>
      </c>
      <c r="O20">
        <v>1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1</v>
      </c>
      <c r="AH20">
        <v>1</v>
      </c>
      <c r="AI20">
        <v>1</v>
      </c>
      <c r="AJ20">
        <v>0</v>
      </c>
      <c r="AK20">
        <v>1</v>
      </c>
      <c r="AL20">
        <v>1</v>
      </c>
      <c r="AM20">
        <v>0</v>
      </c>
      <c r="AN20">
        <v>0</v>
      </c>
      <c r="AO20" s="3">
        <v>1</v>
      </c>
      <c r="AP20">
        <v>1</v>
      </c>
      <c r="AQ20">
        <v>0</v>
      </c>
      <c r="AR20">
        <v>1</v>
      </c>
      <c r="AS20">
        <v>1</v>
      </c>
      <c r="AT20">
        <v>1</v>
      </c>
      <c r="AU20">
        <v>0</v>
      </c>
      <c r="AV20">
        <v>0</v>
      </c>
      <c r="AW20">
        <v>0</v>
      </c>
      <c r="AX20">
        <v>1</v>
      </c>
      <c r="AY20">
        <v>1</v>
      </c>
      <c r="AZ20">
        <v>0</v>
      </c>
      <c r="BA20">
        <v>1</v>
      </c>
      <c r="BB20">
        <v>0</v>
      </c>
      <c r="BC20">
        <v>1</v>
      </c>
      <c r="BD20">
        <v>1</v>
      </c>
    </row>
    <row r="21" spans="1:56" ht="13.5">
      <c r="A21" t="s">
        <v>20</v>
      </c>
      <c r="B21" t="s">
        <v>52</v>
      </c>
      <c r="C21">
        <v>0</v>
      </c>
      <c r="D21">
        <v>1</v>
      </c>
      <c r="E21">
        <v>0</v>
      </c>
      <c r="F21">
        <v>1</v>
      </c>
      <c r="G21">
        <v>0</v>
      </c>
      <c r="H21">
        <v>1</v>
      </c>
      <c r="I21">
        <v>1</v>
      </c>
      <c r="J21">
        <v>0</v>
      </c>
      <c r="K21">
        <v>1</v>
      </c>
      <c r="L21">
        <v>1</v>
      </c>
      <c r="M21">
        <v>0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4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1</v>
      </c>
      <c r="AK21">
        <v>0</v>
      </c>
      <c r="AL21">
        <v>5</v>
      </c>
      <c r="AM21">
        <v>1</v>
      </c>
      <c r="AN21">
        <v>0</v>
      </c>
      <c r="AO21" s="3" t="s">
        <v>58</v>
      </c>
      <c r="AP21">
        <v>5</v>
      </c>
      <c r="AQ21">
        <v>1</v>
      </c>
      <c r="AR21">
        <v>0</v>
      </c>
      <c r="AS21">
        <v>0</v>
      </c>
      <c r="AT21">
        <v>3</v>
      </c>
      <c r="AU21">
        <v>0</v>
      </c>
      <c r="AV21">
        <v>0</v>
      </c>
      <c r="AW21">
        <v>1</v>
      </c>
      <c r="AX21">
        <v>0</v>
      </c>
      <c r="AY21">
        <v>1</v>
      </c>
      <c r="AZ21">
        <v>3</v>
      </c>
      <c r="BA21">
        <v>2</v>
      </c>
      <c r="BB21">
        <v>2</v>
      </c>
      <c r="BC21">
        <v>0</v>
      </c>
      <c r="BD21">
        <v>0</v>
      </c>
    </row>
    <row r="27" ht="13.5">
      <c r="AR27" s="3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2"/>
  <sheetViews>
    <sheetView workbookViewId="0" topLeftCell="A1">
      <selection activeCell="Y13" sqref="Y13"/>
    </sheetView>
  </sheetViews>
  <sheetFormatPr defaultColWidth="9.00390625" defaultRowHeight="13.5"/>
  <cols>
    <col min="1" max="1" width="59.375" style="0" customWidth="1"/>
    <col min="2" max="57" width="3.625" style="0" customWidth="1"/>
  </cols>
  <sheetData>
    <row r="1" spans="1:48" ht="13.5">
      <c r="A1" s="1" t="s">
        <v>0</v>
      </c>
      <c r="B1" s="1">
        <v>19</v>
      </c>
      <c r="C1" s="1">
        <v>19</v>
      </c>
      <c r="D1" s="1">
        <v>19</v>
      </c>
      <c r="E1" s="1">
        <v>21</v>
      </c>
      <c r="F1" s="1">
        <v>20</v>
      </c>
      <c r="G1" s="1">
        <v>20</v>
      </c>
      <c r="H1" s="1">
        <v>20</v>
      </c>
      <c r="I1" s="1">
        <v>20</v>
      </c>
      <c r="J1" s="1">
        <v>19</v>
      </c>
      <c r="K1">
        <v>20</v>
      </c>
      <c r="L1">
        <v>19</v>
      </c>
      <c r="M1" s="1">
        <v>20</v>
      </c>
      <c r="N1" s="1">
        <v>19</v>
      </c>
      <c r="O1" s="1"/>
      <c r="P1" s="1">
        <v>19</v>
      </c>
      <c r="Q1" s="1">
        <v>20</v>
      </c>
      <c r="R1" s="1">
        <v>19</v>
      </c>
      <c r="S1" s="1">
        <v>19</v>
      </c>
      <c r="T1" s="1">
        <v>20</v>
      </c>
      <c r="U1">
        <v>20</v>
      </c>
      <c r="V1" s="1">
        <v>19</v>
      </c>
      <c r="W1" s="1" t="s">
        <v>66</v>
      </c>
      <c r="X1">
        <v>28</v>
      </c>
      <c r="Y1" s="1">
        <v>28</v>
      </c>
      <c r="Z1" s="1">
        <v>20</v>
      </c>
      <c r="AA1" s="1">
        <v>23</v>
      </c>
      <c r="AB1">
        <v>24</v>
      </c>
      <c r="AC1" s="1">
        <v>20</v>
      </c>
      <c r="AD1" s="1">
        <v>20</v>
      </c>
      <c r="AE1" s="1">
        <v>19</v>
      </c>
      <c r="AF1" s="1">
        <v>20</v>
      </c>
      <c r="AG1" s="1">
        <v>19</v>
      </c>
      <c r="AH1" s="1">
        <v>21</v>
      </c>
      <c r="AI1" s="1">
        <v>20</v>
      </c>
      <c r="AJ1" s="1">
        <v>20</v>
      </c>
      <c r="AK1" s="1">
        <v>19</v>
      </c>
      <c r="AL1" s="1">
        <v>20</v>
      </c>
      <c r="AM1" s="1">
        <v>20</v>
      </c>
      <c r="AN1" s="1" t="s">
        <v>67</v>
      </c>
      <c r="AO1" s="1">
        <v>19</v>
      </c>
      <c r="AP1" s="1">
        <v>19</v>
      </c>
      <c r="AQ1" s="1">
        <v>19</v>
      </c>
      <c r="AR1" s="1">
        <v>19</v>
      </c>
      <c r="AS1" s="1">
        <v>19</v>
      </c>
      <c r="AT1" s="1">
        <v>20</v>
      </c>
      <c r="AU1" s="1">
        <v>19</v>
      </c>
      <c r="AV1">
        <v>19</v>
      </c>
    </row>
    <row r="2" spans="1:48" ht="13.5">
      <c r="A2" s="1" t="s">
        <v>1</v>
      </c>
      <c r="B2" s="1">
        <v>1</v>
      </c>
      <c r="C2" s="1">
        <v>1</v>
      </c>
      <c r="D2" s="1">
        <v>2</v>
      </c>
      <c r="E2" s="1">
        <v>1</v>
      </c>
      <c r="F2" s="1">
        <v>2</v>
      </c>
      <c r="G2" s="1">
        <v>2</v>
      </c>
      <c r="H2" s="1">
        <v>2</v>
      </c>
      <c r="I2" s="1">
        <v>1</v>
      </c>
      <c r="J2" s="1">
        <v>1</v>
      </c>
      <c r="K2">
        <v>2</v>
      </c>
      <c r="L2">
        <v>2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2</v>
      </c>
      <c r="T2" s="1">
        <v>1</v>
      </c>
      <c r="U2">
        <v>1</v>
      </c>
      <c r="V2" s="1">
        <v>1</v>
      </c>
      <c r="W2" s="1">
        <v>2</v>
      </c>
      <c r="X2">
        <v>2</v>
      </c>
      <c r="Y2" s="1">
        <v>2</v>
      </c>
      <c r="Z2" s="1">
        <v>1</v>
      </c>
      <c r="AA2" s="1">
        <v>2</v>
      </c>
      <c r="AB2">
        <v>2</v>
      </c>
      <c r="AC2" s="1">
        <v>2</v>
      </c>
      <c r="AD2" s="1">
        <v>2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2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2</v>
      </c>
      <c r="AQ2" s="1">
        <v>2</v>
      </c>
      <c r="AR2" s="1">
        <v>2</v>
      </c>
      <c r="AS2" s="1">
        <v>1</v>
      </c>
      <c r="AT2" s="1">
        <v>1</v>
      </c>
      <c r="AU2" s="1">
        <v>1</v>
      </c>
      <c r="AV2">
        <v>1</v>
      </c>
    </row>
    <row r="3" spans="1:48" ht="13.5">
      <c r="A3" s="1" t="s">
        <v>2</v>
      </c>
      <c r="B3" s="1">
        <v>1</v>
      </c>
      <c r="C3" s="1">
        <v>1</v>
      </c>
      <c r="D3" s="1">
        <v>1</v>
      </c>
      <c r="E3" s="1">
        <v>1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>
        <v>2</v>
      </c>
      <c r="L3">
        <v>2</v>
      </c>
      <c r="M3" s="1">
        <v>2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1</v>
      </c>
      <c r="U3">
        <v>2</v>
      </c>
      <c r="V3" s="1">
        <v>1</v>
      </c>
      <c r="W3" s="1">
        <v>1</v>
      </c>
      <c r="X3">
        <v>1</v>
      </c>
      <c r="Y3" s="1">
        <v>1</v>
      </c>
      <c r="Z3" s="1">
        <v>1</v>
      </c>
      <c r="AA3" s="1">
        <v>1</v>
      </c>
      <c r="AB3">
        <v>1</v>
      </c>
      <c r="AC3" s="1">
        <v>1</v>
      </c>
      <c r="AD3" s="1">
        <v>1</v>
      </c>
      <c r="AE3" s="1"/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>
        <v>1</v>
      </c>
    </row>
    <row r="4" spans="1:48" ht="13.5">
      <c r="A4" s="1" t="s">
        <v>3</v>
      </c>
      <c r="B4" s="1">
        <v>6</v>
      </c>
      <c r="C4" s="1">
        <v>3</v>
      </c>
      <c r="D4" s="1">
        <v>4</v>
      </c>
      <c r="E4" s="1">
        <v>9</v>
      </c>
      <c r="F4" s="1">
        <v>6</v>
      </c>
      <c r="G4" s="1">
        <v>6</v>
      </c>
      <c r="H4" s="1">
        <v>6</v>
      </c>
      <c r="I4" s="1">
        <v>5</v>
      </c>
      <c r="J4" s="1">
        <v>5</v>
      </c>
      <c r="K4">
        <v>4</v>
      </c>
      <c r="L4">
        <v>4</v>
      </c>
      <c r="M4" s="1">
        <v>4</v>
      </c>
      <c r="N4" s="1">
        <v>4</v>
      </c>
      <c r="O4" s="1">
        <v>4</v>
      </c>
      <c r="P4" s="1">
        <v>4</v>
      </c>
      <c r="Q4" s="1">
        <v>3</v>
      </c>
      <c r="R4" s="1">
        <v>2</v>
      </c>
      <c r="S4" s="1">
        <v>2</v>
      </c>
      <c r="T4" s="1">
        <v>3</v>
      </c>
      <c r="U4">
        <v>1</v>
      </c>
      <c r="V4" s="1">
        <v>3</v>
      </c>
      <c r="W4" s="1">
        <v>10</v>
      </c>
      <c r="X4">
        <v>10</v>
      </c>
      <c r="Y4" s="1">
        <v>10</v>
      </c>
      <c r="Z4" s="1">
        <v>10</v>
      </c>
      <c r="AA4" s="1">
        <v>9</v>
      </c>
      <c r="AB4">
        <v>9</v>
      </c>
      <c r="AC4" s="1">
        <v>9</v>
      </c>
      <c r="AD4" s="1">
        <v>9</v>
      </c>
      <c r="AE4" s="1">
        <v>9</v>
      </c>
      <c r="AF4" s="1">
        <v>8</v>
      </c>
      <c r="AG4" s="1">
        <v>8</v>
      </c>
      <c r="AH4" s="1">
        <v>7</v>
      </c>
      <c r="AI4" s="1">
        <v>7</v>
      </c>
      <c r="AJ4" s="1">
        <v>7</v>
      </c>
      <c r="AK4" s="1">
        <v>7</v>
      </c>
      <c r="AL4" s="1">
        <v>6</v>
      </c>
      <c r="AM4" s="1">
        <v>6</v>
      </c>
      <c r="AN4" s="1" t="s">
        <v>68</v>
      </c>
      <c r="AO4" s="1">
        <v>4</v>
      </c>
      <c r="AP4" s="1">
        <v>4</v>
      </c>
      <c r="AQ4" s="1">
        <v>4</v>
      </c>
      <c r="AR4" s="1">
        <v>4</v>
      </c>
      <c r="AS4" s="1">
        <v>3</v>
      </c>
      <c r="AT4" s="1">
        <v>3</v>
      </c>
      <c r="AU4" s="1">
        <v>2</v>
      </c>
      <c r="AV4">
        <v>1</v>
      </c>
    </row>
    <row r="5" spans="1:48" ht="13.5">
      <c r="A5" s="1" t="s">
        <v>4</v>
      </c>
      <c r="B5" s="1">
        <v>175</v>
      </c>
      <c r="C5" s="1">
        <v>168</v>
      </c>
      <c r="D5" s="1">
        <v>157</v>
      </c>
      <c r="E5" s="1">
        <v>170</v>
      </c>
      <c r="F5" s="1">
        <v>155</v>
      </c>
      <c r="G5" s="1">
        <v>157</v>
      </c>
      <c r="H5" s="1">
        <v>152</v>
      </c>
      <c r="I5" s="1">
        <v>173</v>
      </c>
      <c r="J5" s="1">
        <v>174</v>
      </c>
      <c r="K5">
        <v>154</v>
      </c>
      <c r="L5">
        <v>157</v>
      </c>
      <c r="M5" s="1">
        <v>177</v>
      </c>
      <c r="N5" s="1">
        <v>173</v>
      </c>
      <c r="O5" s="1">
        <v>168</v>
      </c>
      <c r="P5" s="1">
        <v>169</v>
      </c>
      <c r="Q5" s="1">
        <v>176</v>
      </c>
      <c r="R5" s="1">
        <v>167</v>
      </c>
      <c r="S5" s="1">
        <v>164</v>
      </c>
      <c r="T5" s="1">
        <v>178</v>
      </c>
      <c r="U5">
        <v>174</v>
      </c>
      <c r="V5" s="1">
        <v>170</v>
      </c>
      <c r="W5" s="1">
        <v>159</v>
      </c>
      <c r="X5">
        <v>157</v>
      </c>
      <c r="Y5" s="1">
        <v>157</v>
      </c>
      <c r="Z5" s="1">
        <v>172</v>
      </c>
      <c r="AA5" s="1">
        <v>165.5</v>
      </c>
      <c r="AB5">
        <v>163</v>
      </c>
      <c r="AC5" s="1">
        <v>158</v>
      </c>
      <c r="AD5" s="1">
        <v>156</v>
      </c>
      <c r="AE5" s="1">
        <v>163</v>
      </c>
      <c r="AF5" s="1">
        <v>176</v>
      </c>
      <c r="AG5" s="1">
        <v>172</v>
      </c>
      <c r="AH5" s="1">
        <v>171</v>
      </c>
      <c r="AI5" s="1">
        <v>182</v>
      </c>
      <c r="AJ5" s="1">
        <v>155</v>
      </c>
      <c r="AK5" s="1">
        <v>175</v>
      </c>
      <c r="AL5" s="1">
        <v>178</v>
      </c>
      <c r="AM5" s="1">
        <v>170</v>
      </c>
      <c r="AN5" s="1">
        <v>175</v>
      </c>
      <c r="AO5" s="1">
        <v>170</v>
      </c>
      <c r="AP5" s="1">
        <v>157</v>
      </c>
      <c r="AQ5" s="1">
        <v>157</v>
      </c>
      <c r="AR5" s="1">
        <v>162</v>
      </c>
      <c r="AS5" s="1">
        <v>166</v>
      </c>
      <c r="AT5" s="1">
        <v>178</v>
      </c>
      <c r="AU5" s="1">
        <v>166</v>
      </c>
      <c r="AV5">
        <v>175</v>
      </c>
    </row>
    <row r="6" spans="1:48" ht="13.5">
      <c r="A6" s="1" t="s">
        <v>5</v>
      </c>
      <c r="B6" s="1">
        <v>178</v>
      </c>
      <c r="C6" s="1">
        <v>163</v>
      </c>
      <c r="D6" s="1">
        <v>170</v>
      </c>
      <c r="E6" s="1">
        <v>167</v>
      </c>
      <c r="F6" s="1">
        <v>165</v>
      </c>
      <c r="G6" s="1">
        <v>168</v>
      </c>
      <c r="H6" s="1">
        <v>170</v>
      </c>
      <c r="I6" s="1">
        <v>169</v>
      </c>
      <c r="J6" s="1">
        <v>165</v>
      </c>
      <c r="K6">
        <v>172</v>
      </c>
      <c r="L6">
        <v>168</v>
      </c>
      <c r="M6" s="1">
        <v>167</v>
      </c>
      <c r="N6" s="1">
        <v>175</v>
      </c>
      <c r="O6" s="1">
        <v>165</v>
      </c>
      <c r="P6" s="1">
        <v>178</v>
      </c>
      <c r="Q6" s="1">
        <v>176</v>
      </c>
      <c r="R6" s="1">
        <v>175</v>
      </c>
      <c r="S6" s="1">
        <v>170</v>
      </c>
      <c r="T6" s="1">
        <v>180</v>
      </c>
      <c r="U6">
        <v>165</v>
      </c>
      <c r="V6" s="1">
        <v>170</v>
      </c>
      <c r="W6" s="1">
        <v>175</v>
      </c>
      <c r="X6">
        <v>169</v>
      </c>
      <c r="Y6" s="1">
        <v>165</v>
      </c>
      <c r="Z6" s="1">
        <v>170</v>
      </c>
      <c r="AA6" s="1">
        <v>175.5</v>
      </c>
      <c r="AB6">
        <v>172</v>
      </c>
      <c r="AC6" s="1">
        <v>169</v>
      </c>
      <c r="AD6" s="1">
        <v>168</v>
      </c>
      <c r="AE6" s="1">
        <v>165</v>
      </c>
      <c r="AF6" s="1">
        <v>168</v>
      </c>
      <c r="AG6" s="1">
        <v>168</v>
      </c>
      <c r="AH6" s="1">
        <v>168</v>
      </c>
      <c r="AI6" s="1">
        <v>172</v>
      </c>
      <c r="AJ6" s="1">
        <v>170</v>
      </c>
      <c r="AK6" s="1">
        <v>169</v>
      </c>
      <c r="AL6" s="1">
        <v>177</v>
      </c>
      <c r="AM6" s="1">
        <v>165</v>
      </c>
      <c r="AN6" s="1">
        <v>175</v>
      </c>
      <c r="AO6" s="1">
        <v>170</v>
      </c>
      <c r="AP6" s="1">
        <v>169</v>
      </c>
      <c r="AQ6" s="1">
        <v>170</v>
      </c>
      <c r="AR6" s="1">
        <v>164</v>
      </c>
      <c r="AS6" s="1">
        <v>172</v>
      </c>
      <c r="AT6" s="1">
        <v>180</v>
      </c>
      <c r="AU6" s="1">
        <v>170</v>
      </c>
      <c r="AV6">
        <v>173</v>
      </c>
    </row>
    <row r="7" spans="1:48" ht="13.5">
      <c r="A7" s="1" t="s">
        <v>6</v>
      </c>
      <c r="B7" s="1">
        <v>160</v>
      </c>
      <c r="C7" s="1">
        <v>150</v>
      </c>
      <c r="D7" s="1">
        <v>149</v>
      </c>
      <c r="E7" s="1">
        <v>158</v>
      </c>
      <c r="F7" s="1">
        <v>160</v>
      </c>
      <c r="G7" s="1">
        <v>158</v>
      </c>
      <c r="H7" s="1">
        <v>160</v>
      </c>
      <c r="I7" s="1">
        <v>155</v>
      </c>
      <c r="J7" s="1">
        <v>155</v>
      </c>
      <c r="K7">
        <v>150</v>
      </c>
      <c r="L7">
        <v>159</v>
      </c>
      <c r="M7" s="1">
        <v>160</v>
      </c>
      <c r="N7" s="1">
        <v>154</v>
      </c>
      <c r="O7" s="1">
        <v>155</v>
      </c>
      <c r="P7" s="1">
        <v>156</v>
      </c>
      <c r="Q7" s="1">
        <v>163</v>
      </c>
      <c r="R7" s="1">
        <v>156</v>
      </c>
      <c r="S7" s="1">
        <v>160</v>
      </c>
      <c r="T7" s="1">
        <v>160</v>
      </c>
      <c r="U7">
        <v>160</v>
      </c>
      <c r="V7" s="1">
        <v>149</v>
      </c>
      <c r="W7" s="1">
        <v>162</v>
      </c>
      <c r="X7">
        <v>158</v>
      </c>
      <c r="Y7" s="1">
        <v>158</v>
      </c>
      <c r="Z7" s="1">
        <v>152</v>
      </c>
      <c r="AA7" s="1">
        <v>165.5</v>
      </c>
      <c r="AB7">
        <v>162</v>
      </c>
      <c r="AC7" s="1">
        <v>155</v>
      </c>
      <c r="AD7" s="1">
        <v>165</v>
      </c>
      <c r="AE7" s="1">
        <v>154</v>
      </c>
      <c r="AF7" s="1">
        <v>160</v>
      </c>
      <c r="AG7" s="1">
        <v>153</v>
      </c>
      <c r="AH7" s="1">
        <v>153</v>
      </c>
      <c r="AI7" s="1">
        <v>164</v>
      </c>
      <c r="AJ7" s="1">
        <v>153</v>
      </c>
      <c r="AK7" s="1">
        <v>155</v>
      </c>
      <c r="AL7" s="1">
        <v>150</v>
      </c>
      <c r="AM7" s="1">
        <v>150</v>
      </c>
      <c r="AN7" s="1">
        <v>160</v>
      </c>
      <c r="AO7" s="1">
        <v>150</v>
      </c>
      <c r="AP7" s="1">
        <v>153</v>
      </c>
      <c r="AQ7" s="1">
        <v>149</v>
      </c>
      <c r="AR7" s="1">
        <v>156</v>
      </c>
      <c r="AS7" s="1">
        <v>154</v>
      </c>
      <c r="AT7" s="1">
        <v>160</v>
      </c>
      <c r="AU7" s="1">
        <v>150</v>
      </c>
      <c r="AV7">
        <v>160</v>
      </c>
    </row>
    <row r="8" spans="1:48" ht="13.5">
      <c r="A8" s="1" t="s">
        <v>7</v>
      </c>
      <c r="B8" s="1">
        <v>4</v>
      </c>
      <c r="C8" s="1">
        <v>2</v>
      </c>
      <c r="D8" s="1">
        <v>3</v>
      </c>
      <c r="E8" s="1">
        <v>1</v>
      </c>
      <c r="F8" s="1">
        <v>2</v>
      </c>
      <c r="G8" s="1">
        <v>3</v>
      </c>
      <c r="H8" s="1">
        <v>3</v>
      </c>
      <c r="I8" s="1">
        <v>2</v>
      </c>
      <c r="J8" s="1">
        <v>4</v>
      </c>
      <c r="K8">
        <v>3</v>
      </c>
      <c r="L8">
        <v>3</v>
      </c>
      <c r="M8" s="1">
        <v>1</v>
      </c>
      <c r="N8" s="1">
        <v>2</v>
      </c>
      <c r="O8" s="1">
        <v>2</v>
      </c>
      <c r="P8" s="1">
        <v>3</v>
      </c>
      <c r="Q8" s="1">
        <v>3</v>
      </c>
      <c r="R8" s="1">
        <v>3</v>
      </c>
      <c r="S8" s="1">
        <v>2</v>
      </c>
      <c r="T8" s="1">
        <v>3</v>
      </c>
      <c r="U8">
        <v>1</v>
      </c>
      <c r="V8" s="1">
        <v>3</v>
      </c>
      <c r="W8" s="1">
        <v>2</v>
      </c>
      <c r="X8">
        <v>3</v>
      </c>
      <c r="Y8" s="1">
        <v>1</v>
      </c>
      <c r="Z8" s="1">
        <v>2</v>
      </c>
      <c r="AA8" s="1">
        <v>2</v>
      </c>
      <c r="AB8">
        <v>3</v>
      </c>
      <c r="AC8" s="1">
        <v>4</v>
      </c>
      <c r="AD8" s="1">
        <v>1</v>
      </c>
      <c r="AE8" s="1">
        <v>1</v>
      </c>
      <c r="AF8" s="1">
        <v>1</v>
      </c>
      <c r="AG8" s="1">
        <v>3</v>
      </c>
      <c r="AH8" s="1">
        <v>2</v>
      </c>
      <c r="AI8" s="1">
        <v>2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3</v>
      </c>
      <c r="AP8" s="1">
        <v>1</v>
      </c>
      <c r="AQ8" s="1">
        <v>3</v>
      </c>
      <c r="AR8" s="1">
        <v>4</v>
      </c>
      <c r="AS8" s="1">
        <v>2</v>
      </c>
      <c r="AT8" s="1">
        <v>3</v>
      </c>
      <c r="AU8" s="1">
        <v>3</v>
      </c>
      <c r="AV8">
        <v>3</v>
      </c>
    </row>
    <row r="9" spans="1:48" ht="13.5">
      <c r="A9" s="1" t="s">
        <v>8</v>
      </c>
      <c r="B9" s="1">
        <v>2</v>
      </c>
      <c r="C9" s="1">
        <v>2</v>
      </c>
      <c r="D9" s="1">
        <v>2</v>
      </c>
      <c r="E9" s="1">
        <v>2</v>
      </c>
      <c r="F9" s="1">
        <v>1</v>
      </c>
      <c r="G9" s="1">
        <v>1</v>
      </c>
      <c r="H9" s="1">
        <v>2</v>
      </c>
      <c r="I9" s="1">
        <v>3</v>
      </c>
      <c r="J9" s="1">
        <v>2</v>
      </c>
      <c r="K9">
        <v>2</v>
      </c>
      <c r="L9">
        <v>2</v>
      </c>
      <c r="M9" s="1">
        <v>2</v>
      </c>
      <c r="N9" s="1">
        <v>3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4</v>
      </c>
      <c r="U9">
        <v>7</v>
      </c>
      <c r="V9" s="1">
        <v>2</v>
      </c>
      <c r="W9" s="1">
        <v>5</v>
      </c>
      <c r="X9">
        <v>4</v>
      </c>
      <c r="Y9" s="1">
        <v>3</v>
      </c>
      <c r="Z9" s="1">
        <v>3</v>
      </c>
      <c r="AA9" s="1">
        <v>2</v>
      </c>
      <c r="AB9">
        <v>2</v>
      </c>
      <c r="AC9" s="1">
        <v>2</v>
      </c>
      <c r="AD9" s="1">
        <v>3</v>
      </c>
      <c r="AE9" s="1">
        <v>2</v>
      </c>
      <c r="AF9" s="1">
        <v>1</v>
      </c>
      <c r="AG9" s="1">
        <v>2</v>
      </c>
      <c r="AH9" s="1">
        <v>1</v>
      </c>
      <c r="AI9" s="1">
        <v>2</v>
      </c>
      <c r="AJ9" s="1">
        <v>2</v>
      </c>
      <c r="AK9" s="1">
        <v>2</v>
      </c>
      <c r="AL9" s="1">
        <v>3</v>
      </c>
      <c r="AM9" s="1">
        <v>2</v>
      </c>
      <c r="AN9" s="1" t="s">
        <v>69</v>
      </c>
      <c r="AO9" s="1">
        <v>3</v>
      </c>
      <c r="AP9" s="1">
        <v>2</v>
      </c>
      <c r="AQ9" s="1">
        <v>2</v>
      </c>
      <c r="AR9" s="1">
        <v>3</v>
      </c>
      <c r="AS9" s="1">
        <v>2</v>
      </c>
      <c r="AT9" s="1">
        <v>4</v>
      </c>
      <c r="AU9" s="1">
        <v>5</v>
      </c>
      <c r="AV9">
        <v>1</v>
      </c>
    </row>
    <row r="10" spans="1:48" ht="13.5">
      <c r="A10" s="1" t="s">
        <v>9</v>
      </c>
      <c r="B10" s="1">
        <v>0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>
        <v>0</v>
      </c>
      <c r="L10">
        <v>0</v>
      </c>
      <c r="M10" s="1">
        <v>0</v>
      </c>
      <c r="N10" s="1">
        <v>0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>
        <v>1</v>
      </c>
      <c r="U10">
        <v>0</v>
      </c>
      <c r="V10" s="1">
        <v>0</v>
      </c>
      <c r="W10" s="1">
        <v>0</v>
      </c>
      <c r="X10">
        <v>0</v>
      </c>
      <c r="Y10" s="1">
        <v>0</v>
      </c>
      <c r="Z10" s="1">
        <v>0</v>
      </c>
      <c r="AA10" s="1">
        <v>0</v>
      </c>
      <c r="AB10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1</v>
      </c>
      <c r="AJ10" s="1">
        <v>0</v>
      </c>
      <c r="AK10" s="1">
        <v>1</v>
      </c>
      <c r="AL10" s="1">
        <v>1</v>
      </c>
      <c r="AM10" s="1">
        <v>0</v>
      </c>
      <c r="AN10" s="1">
        <v>1</v>
      </c>
      <c r="AO10" s="1">
        <v>1</v>
      </c>
      <c r="AP10" s="1">
        <v>0</v>
      </c>
      <c r="AQ10" s="1">
        <v>1</v>
      </c>
      <c r="AR10" s="1">
        <v>1</v>
      </c>
      <c r="AS10" s="1">
        <v>0</v>
      </c>
      <c r="AT10" s="1">
        <v>1</v>
      </c>
      <c r="AU10" s="1">
        <v>1</v>
      </c>
      <c r="AV10">
        <v>1</v>
      </c>
    </row>
    <row r="11" spans="1:48" ht="13.5">
      <c r="A11" s="1" t="s">
        <v>10</v>
      </c>
      <c r="B11" s="1">
        <v>1</v>
      </c>
      <c r="C11" s="1">
        <v>1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1</v>
      </c>
      <c r="J11" s="1">
        <v>1</v>
      </c>
      <c r="K11">
        <v>0</v>
      </c>
      <c r="L1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>
        <v>0</v>
      </c>
      <c r="V11" s="1">
        <v>1</v>
      </c>
      <c r="W11" s="1">
        <v>1</v>
      </c>
      <c r="X11">
        <v>0</v>
      </c>
      <c r="Y11" s="1">
        <v>0</v>
      </c>
      <c r="Z11" s="1">
        <v>1</v>
      </c>
      <c r="AA11" s="1">
        <v>0</v>
      </c>
      <c r="AB11">
        <v>0</v>
      </c>
      <c r="AC11" s="1">
        <v>1</v>
      </c>
      <c r="AD11" s="1">
        <v>0</v>
      </c>
      <c r="AE11" s="1">
        <v>1</v>
      </c>
      <c r="AF11" s="1">
        <v>1</v>
      </c>
      <c r="AG11" s="1">
        <v>0</v>
      </c>
      <c r="AH11" s="1">
        <v>1</v>
      </c>
      <c r="AI11" s="1">
        <v>1</v>
      </c>
      <c r="AJ11" s="1">
        <v>0</v>
      </c>
      <c r="AK11" s="1">
        <v>0</v>
      </c>
      <c r="AL11" s="1">
        <v>1</v>
      </c>
      <c r="AM11" s="1">
        <v>0</v>
      </c>
      <c r="AN11" s="1">
        <v>1</v>
      </c>
      <c r="AO11" s="1">
        <v>1</v>
      </c>
      <c r="AP11" s="1">
        <v>1</v>
      </c>
      <c r="AQ11" s="1">
        <v>0</v>
      </c>
      <c r="AR11" s="1">
        <v>0</v>
      </c>
      <c r="AS11" s="1">
        <v>1</v>
      </c>
      <c r="AT11" s="1">
        <v>1</v>
      </c>
      <c r="AU11" s="1">
        <v>0</v>
      </c>
      <c r="AV11">
        <v>1</v>
      </c>
    </row>
    <row r="12" spans="1:48" ht="13.5">
      <c r="A12" s="1" t="s">
        <v>11</v>
      </c>
      <c r="B12" s="1">
        <v>0</v>
      </c>
      <c r="C12" s="1">
        <v>1</v>
      </c>
      <c r="D12" s="1">
        <v>1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>
        <v>0</v>
      </c>
      <c r="L12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>
        <v>0</v>
      </c>
      <c r="V12" s="1">
        <v>0</v>
      </c>
      <c r="W12" s="1">
        <v>1</v>
      </c>
      <c r="X12">
        <v>1</v>
      </c>
      <c r="Y12" s="1">
        <v>0</v>
      </c>
      <c r="Z12" s="1">
        <v>1</v>
      </c>
      <c r="AA12" s="1">
        <v>1</v>
      </c>
      <c r="AB12">
        <v>1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1</v>
      </c>
      <c r="AN12" s="1">
        <v>0</v>
      </c>
      <c r="AO12" s="1">
        <v>1</v>
      </c>
      <c r="AP12" s="1">
        <v>1</v>
      </c>
      <c r="AQ12" s="1">
        <v>1</v>
      </c>
      <c r="AR12" s="1">
        <v>1</v>
      </c>
      <c r="AS12" s="1">
        <v>0</v>
      </c>
      <c r="AT12" s="1">
        <v>0</v>
      </c>
      <c r="AU12" s="1">
        <v>1</v>
      </c>
      <c r="AV12">
        <v>1</v>
      </c>
    </row>
    <row r="13" spans="1:48" ht="13.5">
      <c r="A13" s="1" t="s">
        <v>12</v>
      </c>
      <c r="B13" s="1">
        <v>0</v>
      </c>
      <c r="C13" s="1">
        <v>1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0</v>
      </c>
      <c r="K13">
        <v>0</v>
      </c>
      <c r="L13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1</v>
      </c>
      <c r="T13" s="1">
        <v>0</v>
      </c>
      <c r="U13">
        <v>0</v>
      </c>
      <c r="V13" s="1">
        <v>0</v>
      </c>
      <c r="W13" s="1">
        <v>1</v>
      </c>
      <c r="X13">
        <v>1</v>
      </c>
      <c r="Y13" s="1">
        <v>0</v>
      </c>
      <c r="Z13" s="1">
        <v>1</v>
      </c>
      <c r="AA13" s="1">
        <v>1</v>
      </c>
      <c r="AB13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1</v>
      </c>
      <c r="AI13" s="1">
        <v>1</v>
      </c>
      <c r="AJ13" s="1">
        <v>0</v>
      </c>
      <c r="AK13" s="1">
        <v>0</v>
      </c>
      <c r="AL13" s="1">
        <v>0</v>
      </c>
      <c r="AM13" s="1">
        <v>1</v>
      </c>
      <c r="AN13" s="1">
        <v>0</v>
      </c>
      <c r="AO13" s="1">
        <v>1</v>
      </c>
      <c r="AP13" s="1">
        <v>1</v>
      </c>
      <c r="AQ13" s="1">
        <v>0</v>
      </c>
      <c r="AR13" s="1">
        <v>0</v>
      </c>
      <c r="AS13" s="1">
        <v>0</v>
      </c>
      <c r="AT13" s="1">
        <v>0</v>
      </c>
      <c r="AU13" s="1">
        <v>1</v>
      </c>
      <c r="AV13">
        <v>0</v>
      </c>
    </row>
    <row r="14" spans="1:48" ht="13.5">
      <c r="A14" s="1" t="s">
        <v>14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>
        <v>0</v>
      </c>
      <c r="L14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v>0</v>
      </c>
      <c r="V14" s="1">
        <v>0</v>
      </c>
      <c r="W14" s="1">
        <v>0</v>
      </c>
      <c r="X14">
        <v>0</v>
      </c>
      <c r="Y14" s="1">
        <v>0</v>
      </c>
      <c r="Z14" s="1">
        <v>0</v>
      </c>
      <c r="AA14" s="1">
        <v>0</v>
      </c>
      <c r="AB14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1</v>
      </c>
      <c r="AN14" s="1">
        <v>0</v>
      </c>
      <c r="AO14" s="1">
        <v>1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>
        <v>0</v>
      </c>
    </row>
    <row r="15" spans="1:48" ht="13.5">
      <c r="A15" s="1" t="s">
        <v>18</v>
      </c>
      <c r="B15" s="1">
        <v>1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>
        <v>1</v>
      </c>
      <c r="L15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>
        <v>1</v>
      </c>
      <c r="V15" s="9">
        <v>13</v>
      </c>
      <c r="W15" s="1">
        <v>0</v>
      </c>
      <c r="X15">
        <v>2</v>
      </c>
      <c r="Y15" s="1">
        <v>0</v>
      </c>
      <c r="Z15" s="1">
        <v>1</v>
      </c>
      <c r="AA15" s="1">
        <v>0</v>
      </c>
      <c r="AB15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0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>
        <v>1</v>
      </c>
    </row>
    <row r="16" spans="1:48" ht="13.5">
      <c r="A16" s="1" t="s">
        <v>16</v>
      </c>
      <c r="B16" s="1">
        <v>10</v>
      </c>
      <c r="C16" s="1">
        <v>0</v>
      </c>
      <c r="D16" s="1">
        <v>4</v>
      </c>
      <c r="E16" s="1">
        <v>42</v>
      </c>
      <c r="F16" s="1">
        <v>0</v>
      </c>
      <c r="G16" s="1">
        <v>13</v>
      </c>
      <c r="H16" s="1">
        <v>20</v>
      </c>
      <c r="I16" s="1">
        <v>3</v>
      </c>
      <c r="J16" s="1">
        <v>4</v>
      </c>
      <c r="K16">
        <v>20</v>
      </c>
      <c r="L16">
        <v>20</v>
      </c>
      <c r="M16" s="1">
        <v>2</v>
      </c>
      <c r="N16" s="1">
        <v>0</v>
      </c>
      <c r="O16" s="1">
        <v>0</v>
      </c>
      <c r="P16" s="1">
        <v>0</v>
      </c>
      <c r="Q16" s="1">
        <v>15</v>
      </c>
      <c r="R16" s="1">
        <v>14</v>
      </c>
      <c r="S16" s="1">
        <v>12</v>
      </c>
      <c r="T16" s="1">
        <v>28</v>
      </c>
      <c r="U16">
        <v>0</v>
      </c>
      <c r="V16" s="1">
        <v>1</v>
      </c>
      <c r="W16" s="1">
        <v>28</v>
      </c>
      <c r="X16">
        <v>20</v>
      </c>
      <c r="Y16" s="1">
        <v>30</v>
      </c>
      <c r="Z16" s="1">
        <v>16</v>
      </c>
      <c r="AA16" s="1">
        <v>10</v>
      </c>
      <c r="AB16">
        <v>27</v>
      </c>
      <c r="AC16" s="1">
        <v>45</v>
      </c>
      <c r="AD16" s="1">
        <v>8</v>
      </c>
      <c r="AE16" s="1">
        <v>0</v>
      </c>
      <c r="AF16" s="1">
        <v>16</v>
      </c>
      <c r="AG16" s="1">
        <v>30</v>
      </c>
      <c r="AH16" s="1">
        <v>25</v>
      </c>
      <c r="AI16" s="1">
        <v>5</v>
      </c>
      <c r="AJ16" s="1">
        <v>5</v>
      </c>
      <c r="AK16" s="1">
        <v>20</v>
      </c>
      <c r="AL16" s="1">
        <v>18</v>
      </c>
      <c r="AM16" s="1">
        <v>16</v>
      </c>
      <c r="AN16" s="1">
        <v>20</v>
      </c>
      <c r="AO16" s="1">
        <v>15</v>
      </c>
      <c r="AP16" s="1">
        <v>14</v>
      </c>
      <c r="AQ16" s="1">
        <v>4</v>
      </c>
      <c r="AR16" s="1">
        <v>0</v>
      </c>
      <c r="AS16" s="1">
        <v>20</v>
      </c>
      <c r="AT16" s="1">
        <v>28</v>
      </c>
      <c r="AU16" s="1">
        <v>0</v>
      </c>
      <c r="AV16">
        <v>30</v>
      </c>
    </row>
    <row r="17" spans="1:48" ht="13.5">
      <c r="A17" s="1" t="s">
        <v>13</v>
      </c>
      <c r="B17" s="1">
        <v>1</v>
      </c>
      <c r="C17" s="1">
        <v>2</v>
      </c>
      <c r="D17" s="1">
        <v>2</v>
      </c>
      <c r="E17" s="1">
        <v>1</v>
      </c>
      <c r="F17" s="1">
        <v>5</v>
      </c>
      <c r="G17" s="1">
        <v>1.5</v>
      </c>
      <c r="H17" s="1">
        <v>2</v>
      </c>
      <c r="I17" s="1">
        <v>1</v>
      </c>
      <c r="J17" s="1">
        <v>3</v>
      </c>
      <c r="K17">
        <v>0</v>
      </c>
      <c r="L17">
        <v>2</v>
      </c>
      <c r="M17" s="1">
        <v>5</v>
      </c>
      <c r="N17" s="1">
        <v>2</v>
      </c>
      <c r="O17" s="1">
        <v>2</v>
      </c>
      <c r="P17" s="1">
        <v>30</v>
      </c>
      <c r="Q17" s="1">
        <v>2</v>
      </c>
      <c r="R17" s="1">
        <v>3</v>
      </c>
      <c r="S17" s="1">
        <v>2</v>
      </c>
      <c r="T17" s="1">
        <v>1</v>
      </c>
      <c r="U17">
        <v>2</v>
      </c>
      <c r="V17" s="1">
        <v>5</v>
      </c>
      <c r="W17" s="1">
        <v>1</v>
      </c>
      <c r="X17">
        <v>1</v>
      </c>
      <c r="Y17" s="1">
        <v>0.5</v>
      </c>
      <c r="Z17" s="1">
        <v>1</v>
      </c>
      <c r="AA17" s="1">
        <v>3</v>
      </c>
      <c r="AB17">
        <v>1</v>
      </c>
      <c r="AC17" s="1">
        <v>2</v>
      </c>
      <c r="AD17" s="1">
        <v>2</v>
      </c>
      <c r="AE17" s="1">
        <v>0</v>
      </c>
      <c r="AF17" s="1">
        <v>2</v>
      </c>
      <c r="AG17" s="1">
        <v>1</v>
      </c>
      <c r="AH17" s="1">
        <v>2</v>
      </c>
      <c r="AI17" s="1">
        <v>1</v>
      </c>
      <c r="AJ17" s="1">
        <v>3</v>
      </c>
      <c r="AK17" s="1">
        <v>0.5</v>
      </c>
      <c r="AL17" s="1">
        <v>3</v>
      </c>
      <c r="AM17" s="1">
        <v>0</v>
      </c>
      <c r="AN17" s="1">
        <v>3</v>
      </c>
      <c r="AO17" s="1">
        <v>2</v>
      </c>
      <c r="AP17" s="1">
        <v>2</v>
      </c>
      <c r="AQ17" s="1">
        <v>2</v>
      </c>
      <c r="AR17" s="1">
        <v>2</v>
      </c>
      <c r="AS17" s="1">
        <v>3</v>
      </c>
      <c r="AT17" s="1">
        <v>1</v>
      </c>
      <c r="AU17" s="1">
        <v>4</v>
      </c>
      <c r="AV17">
        <v>1</v>
      </c>
    </row>
    <row r="18" spans="1:48" ht="13.5">
      <c r="A18" s="1" t="s">
        <v>15</v>
      </c>
      <c r="B18" s="1">
        <v>60</v>
      </c>
      <c r="C18" s="1">
        <v>60</v>
      </c>
      <c r="D18" s="1">
        <v>2</v>
      </c>
      <c r="E18" s="1">
        <v>120</v>
      </c>
      <c r="F18" s="1">
        <v>40</v>
      </c>
      <c r="G18" s="1">
        <v>1.5</v>
      </c>
      <c r="H18" s="1">
        <v>20</v>
      </c>
      <c r="I18" s="1">
        <v>30</v>
      </c>
      <c r="J18" s="1">
        <v>20</v>
      </c>
      <c r="K18">
        <v>30</v>
      </c>
      <c r="L18">
        <v>30</v>
      </c>
      <c r="M18" s="1">
        <v>30</v>
      </c>
      <c r="N18" s="1">
        <v>120</v>
      </c>
      <c r="O18" s="1">
        <v>80</v>
      </c>
      <c r="P18" s="1">
        <v>30</v>
      </c>
      <c r="Q18" s="1">
        <v>90</v>
      </c>
      <c r="R18" s="1">
        <v>15</v>
      </c>
      <c r="S18" s="1">
        <v>60</v>
      </c>
      <c r="T18" s="1">
        <v>50</v>
      </c>
      <c r="U18">
        <v>30</v>
      </c>
      <c r="V18" s="1">
        <v>30</v>
      </c>
      <c r="W18" s="1">
        <v>70</v>
      </c>
      <c r="X18">
        <v>55</v>
      </c>
      <c r="Y18" s="1">
        <v>60</v>
      </c>
      <c r="Z18" s="1">
        <v>90</v>
      </c>
      <c r="AA18" s="1">
        <v>60</v>
      </c>
      <c r="AB18">
        <v>60</v>
      </c>
      <c r="AC18" s="1">
        <v>100</v>
      </c>
      <c r="AD18" s="1">
        <v>120</v>
      </c>
      <c r="AE18" s="1">
        <v>1</v>
      </c>
      <c r="AF18" s="1">
        <v>60</v>
      </c>
      <c r="AG18" s="1">
        <v>60</v>
      </c>
      <c r="AH18" s="1">
        <v>100</v>
      </c>
      <c r="AI18" s="1">
        <v>70</v>
      </c>
      <c r="AJ18" s="1">
        <v>50</v>
      </c>
      <c r="AK18" s="1">
        <v>10</v>
      </c>
      <c r="AL18" s="1">
        <v>80</v>
      </c>
      <c r="AM18" s="1">
        <v>15</v>
      </c>
      <c r="AN18" s="1">
        <v>40</v>
      </c>
      <c r="AO18" s="1">
        <v>45</v>
      </c>
      <c r="AP18" s="1">
        <v>100</v>
      </c>
      <c r="AQ18" s="1">
        <v>2</v>
      </c>
      <c r="AR18" s="1">
        <v>30</v>
      </c>
      <c r="AS18" s="1">
        <v>1.5</v>
      </c>
      <c r="AT18" s="1">
        <v>50</v>
      </c>
      <c r="AU18" s="1">
        <v>20</v>
      </c>
      <c r="AV18">
        <v>15</v>
      </c>
    </row>
    <row r="19" spans="1:48" ht="13.5">
      <c r="A19" t="s">
        <v>17</v>
      </c>
      <c r="B19">
        <v>20</v>
      </c>
      <c r="C19">
        <v>12</v>
      </c>
      <c r="D19">
        <v>13</v>
      </c>
      <c r="E19">
        <v>15</v>
      </c>
      <c r="F19">
        <v>15</v>
      </c>
      <c r="G19">
        <v>15</v>
      </c>
      <c r="H19">
        <v>14</v>
      </c>
      <c r="I19">
        <v>14</v>
      </c>
      <c r="J19">
        <v>14</v>
      </c>
      <c r="K19">
        <v>16</v>
      </c>
      <c r="L19">
        <v>15</v>
      </c>
      <c r="M19">
        <v>15</v>
      </c>
      <c r="N19">
        <v>15</v>
      </c>
      <c r="O19">
        <v>15</v>
      </c>
      <c r="P19">
        <v>12</v>
      </c>
      <c r="Q19">
        <v>16</v>
      </c>
      <c r="R19">
        <v>15</v>
      </c>
      <c r="S19">
        <v>15</v>
      </c>
      <c r="T19">
        <v>13</v>
      </c>
      <c r="U19">
        <v>15</v>
      </c>
      <c r="V19">
        <v>14</v>
      </c>
      <c r="W19">
        <v>12</v>
      </c>
      <c r="X19">
        <v>15</v>
      </c>
      <c r="Y19">
        <v>15</v>
      </c>
      <c r="Z19">
        <v>9</v>
      </c>
      <c r="AA19">
        <v>12</v>
      </c>
      <c r="AB19">
        <v>17</v>
      </c>
      <c r="AC19">
        <v>14</v>
      </c>
      <c r="AD19">
        <v>12</v>
      </c>
      <c r="AE19">
        <v>14</v>
      </c>
      <c r="AF19">
        <v>11</v>
      </c>
      <c r="AG19">
        <v>13</v>
      </c>
      <c r="AH19">
        <v>12</v>
      </c>
      <c r="AI19">
        <v>13</v>
      </c>
      <c r="AJ19">
        <v>12</v>
      </c>
      <c r="AK19">
        <v>14</v>
      </c>
      <c r="AL19">
        <v>14</v>
      </c>
      <c r="AM19">
        <v>15</v>
      </c>
      <c r="AN19">
        <v>13</v>
      </c>
      <c r="AO19">
        <v>15</v>
      </c>
      <c r="AP19">
        <v>14</v>
      </c>
      <c r="AQ19">
        <v>13</v>
      </c>
      <c r="AR19">
        <v>28</v>
      </c>
      <c r="AS19">
        <v>15</v>
      </c>
      <c r="AT19">
        <v>13</v>
      </c>
      <c r="AU19">
        <v>13</v>
      </c>
      <c r="AV19">
        <v>15</v>
      </c>
    </row>
    <row r="20" spans="1:48" ht="13.5">
      <c r="A20" t="s">
        <v>19</v>
      </c>
      <c r="B20">
        <v>0</v>
      </c>
      <c r="C20">
        <v>0</v>
      </c>
      <c r="D20">
        <v>1</v>
      </c>
      <c r="E20">
        <v>1</v>
      </c>
      <c r="F20">
        <v>0</v>
      </c>
      <c r="G20">
        <v>1</v>
      </c>
      <c r="H20">
        <v>0</v>
      </c>
      <c r="I20">
        <v>1</v>
      </c>
      <c r="J20">
        <v>1</v>
      </c>
      <c r="K20">
        <v>1</v>
      </c>
      <c r="L20">
        <v>1</v>
      </c>
      <c r="M20">
        <v>1</v>
      </c>
      <c r="N20">
        <v>0</v>
      </c>
      <c r="O20">
        <v>1</v>
      </c>
      <c r="P20">
        <v>0</v>
      </c>
      <c r="Q20">
        <v>1</v>
      </c>
      <c r="R20">
        <v>1</v>
      </c>
      <c r="S20">
        <v>0</v>
      </c>
      <c r="T20">
        <v>1</v>
      </c>
      <c r="U20">
        <v>1</v>
      </c>
      <c r="V20">
        <v>1</v>
      </c>
      <c r="W20">
        <v>1</v>
      </c>
      <c r="X20">
        <v>0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0</v>
      </c>
      <c r="AI20">
        <v>1</v>
      </c>
      <c r="AJ20">
        <v>1</v>
      </c>
      <c r="AK20">
        <v>0</v>
      </c>
      <c r="AL20">
        <v>1</v>
      </c>
      <c r="AM20">
        <v>1</v>
      </c>
      <c r="AN20">
        <v>0</v>
      </c>
      <c r="AO20">
        <v>1</v>
      </c>
      <c r="AP20">
        <v>1</v>
      </c>
      <c r="AQ20">
        <v>1</v>
      </c>
      <c r="AR20">
        <v>0</v>
      </c>
      <c r="AS20">
        <v>0</v>
      </c>
      <c r="AT20">
        <v>1</v>
      </c>
      <c r="AU20">
        <v>1</v>
      </c>
      <c r="AV20">
        <v>1</v>
      </c>
    </row>
    <row r="21" spans="1:48" ht="13.5">
      <c r="A21" t="s">
        <v>20</v>
      </c>
      <c r="B21">
        <v>4</v>
      </c>
      <c r="C21">
        <v>0</v>
      </c>
      <c r="D21">
        <v>2</v>
      </c>
      <c r="E21">
        <v>0</v>
      </c>
      <c r="F21">
        <v>0</v>
      </c>
      <c r="G21">
        <v>6</v>
      </c>
      <c r="H21">
        <v>5</v>
      </c>
      <c r="I21">
        <v>4</v>
      </c>
      <c r="J21">
        <v>6</v>
      </c>
      <c r="K21">
        <v>0</v>
      </c>
      <c r="L21">
        <v>3</v>
      </c>
      <c r="M21">
        <v>2</v>
      </c>
      <c r="N21">
        <v>0</v>
      </c>
      <c r="O21">
        <v>2</v>
      </c>
      <c r="P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2</v>
      </c>
      <c r="X21">
        <v>2</v>
      </c>
      <c r="Y21">
        <v>1</v>
      </c>
      <c r="Z21">
        <v>0</v>
      </c>
      <c r="AA21">
        <v>2</v>
      </c>
      <c r="AB21">
        <v>1</v>
      </c>
      <c r="AC21">
        <v>1</v>
      </c>
      <c r="AD21">
        <v>6</v>
      </c>
      <c r="AE21">
        <v>1</v>
      </c>
      <c r="AF21">
        <v>0</v>
      </c>
      <c r="AG21">
        <v>0</v>
      </c>
      <c r="AH21">
        <v>2</v>
      </c>
      <c r="AI21">
        <v>0</v>
      </c>
      <c r="AJ21">
        <v>2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2</v>
      </c>
      <c r="AR21">
        <v>1</v>
      </c>
      <c r="AS21">
        <v>0</v>
      </c>
      <c r="AT21">
        <v>0</v>
      </c>
      <c r="AU21">
        <v>0</v>
      </c>
      <c r="AV21">
        <v>0</v>
      </c>
    </row>
    <row r="22" ht="13.5">
      <c r="AS22" t="s">
        <v>70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Kokugakuin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fukaya</dc:creator>
  <cp:keywords/>
  <dc:description/>
  <cp:lastModifiedBy>深谷庄一</cp:lastModifiedBy>
  <dcterms:created xsi:type="dcterms:W3CDTF">1999-05-14T01:08:54Z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