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1475" windowHeight="6330" tabRatio="415" activeTab="1"/>
  </bookViews>
  <sheets>
    <sheet name="支給率表" sheetId="1" r:id="rId1"/>
    <sheet name="要支給額" sheetId="2" r:id="rId2"/>
  </sheets>
  <definedNames>
    <definedName name="期末">'要支給額'!$Y$3</definedName>
    <definedName name="係数">'支給率表'!$B$6:$D$50</definedName>
  </definedNames>
  <calcPr fullCalcOnLoad="1" refMode="R1C1"/>
</workbook>
</file>

<file path=xl/comments2.xml><?xml version="1.0" encoding="utf-8"?>
<comments xmlns="http://schemas.openxmlformats.org/spreadsheetml/2006/main">
  <authors>
    <author>TNK2</author>
  </authors>
  <commentList>
    <comment ref="A4" authorId="0">
      <text>
        <r>
          <rPr>
            <sz val="9"/>
            <rFont val="ＭＳ Ｐゴシック"/>
            <family val="3"/>
          </rPr>
          <t xml:space="preserve">番号を入力
</t>
        </r>
      </text>
    </comment>
    <comment ref="B4" authorId="0">
      <text>
        <r>
          <rPr>
            <sz val="9"/>
            <rFont val="ＭＳ Ｐゴシック"/>
            <family val="3"/>
          </rPr>
          <t xml:space="preserve">従業員名を入力
</t>
        </r>
      </text>
    </comment>
    <comment ref="C4" authorId="0">
      <text>
        <r>
          <rPr>
            <sz val="9"/>
            <rFont val="ＭＳ Ｐゴシック"/>
            <family val="3"/>
          </rPr>
          <t xml:space="preserve">入社年月日を西暦で入力。例：1988/09/21
昭和は２５年を加算。平成は８８年を加算。
</t>
        </r>
      </text>
    </comment>
    <comment ref="E4" authorId="0">
      <text>
        <r>
          <rPr>
            <sz val="9"/>
            <rFont val="ＭＳ Ｐゴシック"/>
            <family val="3"/>
          </rPr>
          <t>決算期末を西暦で入力。
例：1988/09/01　ｏｒ
　　　1988/9/1　可
　　</t>
        </r>
      </text>
    </comment>
    <comment ref="Q3" authorId="0">
      <text>
        <r>
          <rPr>
            <sz val="9"/>
            <rFont val="ＭＳ Ｐゴシック"/>
            <family val="3"/>
          </rPr>
          <t xml:space="preserve">前期末の退職金の
算定基礎額を入力。
</t>
        </r>
      </text>
    </comment>
    <comment ref="U3" authorId="0">
      <text>
        <r>
          <rPr>
            <sz val="9"/>
            <rFont val="ＭＳ Ｐゴシック"/>
            <family val="3"/>
          </rPr>
          <t xml:space="preserve">当期末の退職金の
算定基礎額を入力。
</t>
        </r>
      </text>
    </comment>
  </commentList>
</comments>
</file>

<file path=xl/sharedStrings.xml><?xml version="1.0" encoding="utf-8"?>
<sst xmlns="http://schemas.openxmlformats.org/spreadsheetml/2006/main" count="49" uniqueCount="39">
  <si>
    <t>退職給与引当金の要支給額明細表</t>
  </si>
  <si>
    <t>lookup</t>
  </si>
  <si>
    <t>input</t>
  </si>
  <si>
    <t>前 期 末</t>
  </si>
  <si>
    <t>当 期 末</t>
  </si>
  <si>
    <t>前期末</t>
  </si>
  <si>
    <t>当期末</t>
  </si>
  <si>
    <t>退職金支給基準率表</t>
  </si>
  <si>
    <t>番号</t>
  </si>
  <si>
    <t>従業員氏名</t>
  </si>
  <si>
    <t>入社年月日</t>
  </si>
  <si>
    <t>入社の西暦</t>
  </si>
  <si>
    <t>期末年月日</t>
  </si>
  <si>
    <t>期末の西暦</t>
  </si>
  <si>
    <t>日付</t>
  </si>
  <si>
    <t>在職期間</t>
  </si>
  <si>
    <t xml:space="preserve">  入社年月日</t>
  </si>
  <si>
    <t>年数</t>
  </si>
  <si>
    <t>基本給</t>
  </si>
  <si>
    <t>係数</t>
  </si>
  <si>
    <t>要支給額</t>
  </si>
  <si>
    <t>在職年数</t>
  </si>
  <si>
    <t>計</t>
  </si>
  <si>
    <t>発生基準</t>
  </si>
  <si>
    <t>累積限度基準</t>
  </si>
  <si>
    <t>東一郎</t>
  </si>
  <si>
    <t>西二郎</t>
  </si>
  <si>
    <t>南三郎</t>
  </si>
  <si>
    <t>北四郎</t>
  </si>
  <si>
    <t>大阪五郎</t>
  </si>
  <si>
    <t>要支給額</t>
  </si>
  <si>
    <t>発生額</t>
  </si>
  <si>
    <t>吹田八郎</t>
  </si>
  <si>
    <t>門真九郎</t>
  </si>
  <si>
    <t>枚方六郎</t>
  </si>
  <si>
    <t>神戸七郎</t>
  </si>
  <si>
    <t>ＫＩＮＫＩ 株式会社</t>
  </si>
  <si>
    <t>入力の仕方はinputの上にカ－ソルを持っていって下さい。コメントを表示します。</t>
  </si>
  <si>
    <t>input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</si>
</sst>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/&quot;標&quot;&quot;準&quot;"/>
    <numFmt numFmtId="177" formatCode="0E+00"/>
    <numFmt numFmtId="178" formatCode="\$#,##0.00;\(\$#,##0.00\)"/>
    <numFmt numFmtId="179" formatCode="\$#,##0;\(\$#,##0\)"/>
    <numFmt numFmtId="180" formatCode="ee\-m\-d"/>
    <numFmt numFmtId="181" formatCode="m/d"/>
    <numFmt numFmtId="182" formatCode="m/d/yy\ h:mm"/>
    <numFmt numFmtId="183" formatCode="ee/m/d"/>
    <numFmt numFmtId="184" formatCode="ee&quot;年&quot;m&quot;月&quot;d&quot;日&quot;"/>
    <numFmt numFmtId="185" formatCode="gggee&quot;年&quot;m&quot;月&quot;d&quot;日&quot;"/>
    <numFmt numFmtId="186" formatCode="#&quot;年&quot;"/>
    <numFmt numFmtId="187" formatCode="#,##0&quot;年&quot;"/>
    <numFmt numFmtId="188" formatCode="#,##0&quot;月&quot;"/>
    <numFmt numFmtId="189" formatCode="#,##0&quot;日&quot;"/>
    <numFmt numFmtId="190" formatCode="0_);[Red]\(0\)"/>
    <numFmt numFmtId="191" formatCode="0.0"/>
  </numFmts>
  <fonts count="7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6"/>
      <name val="ＭＳ Ｐゴシック"/>
      <family val="3"/>
    </font>
    <font>
      <sz val="9"/>
      <name val="ＭＳ Ｐゴシック"/>
      <family val="3"/>
    </font>
    <font>
      <b/>
      <sz val="8"/>
      <name val="System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176" fontId="0" fillId="0" borderId="0" xfId="0" applyNumberFormat="1" applyAlignment="1" applyProtection="1">
      <alignment/>
      <protection locked="0"/>
    </xf>
    <xf numFmtId="176" fontId="0" fillId="0" borderId="1" xfId="0" applyNumberFormat="1" applyBorder="1" applyAlignment="1" applyProtection="1">
      <alignment/>
      <protection locked="0"/>
    </xf>
    <xf numFmtId="185" fontId="0" fillId="0" borderId="0" xfId="0" applyNumberFormat="1" applyAlignment="1" applyProtection="1">
      <alignment/>
      <protection locked="0"/>
    </xf>
    <xf numFmtId="187" fontId="0" fillId="0" borderId="0" xfId="0" applyNumberFormat="1" applyAlignment="1" applyProtection="1">
      <alignment/>
      <protection locked="0"/>
    </xf>
    <xf numFmtId="188" fontId="0" fillId="0" borderId="0" xfId="0" applyNumberFormat="1" applyAlignment="1" applyProtection="1">
      <alignment/>
      <protection locked="0"/>
    </xf>
    <xf numFmtId="189" fontId="0" fillId="0" borderId="0" xfId="0" applyNumberFormat="1" applyAlignment="1" applyProtection="1">
      <alignment/>
      <protection locked="0"/>
    </xf>
    <xf numFmtId="180" fontId="0" fillId="0" borderId="0" xfId="0" applyNumberFormat="1" applyAlignment="1" applyProtection="1">
      <alignment/>
      <protection locked="0"/>
    </xf>
    <xf numFmtId="176" fontId="0" fillId="0" borderId="2" xfId="0" applyNumberFormat="1" applyBorder="1" applyAlignment="1" applyProtection="1">
      <alignment/>
      <protection locked="0"/>
    </xf>
    <xf numFmtId="31" fontId="0" fillId="0" borderId="0" xfId="0" applyNumberFormat="1" applyAlignment="1" applyProtection="1">
      <alignment/>
      <protection locked="0"/>
    </xf>
    <xf numFmtId="185" fontId="0" fillId="0" borderId="0" xfId="0" applyNumberFormat="1" applyAlignment="1" applyProtection="1">
      <alignment horizontal="center"/>
      <protection locked="0"/>
    </xf>
    <xf numFmtId="3" fontId="0" fillId="0" borderId="0" xfId="0" applyNumberFormat="1" applyAlignment="1" applyProtection="1">
      <alignment/>
      <protection locked="0"/>
    </xf>
    <xf numFmtId="14" fontId="0" fillId="0" borderId="0" xfId="0" applyNumberFormat="1" applyAlignment="1" applyProtection="1">
      <alignment/>
      <protection locked="0"/>
    </xf>
    <xf numFmtId="0" fontId="0" fillId="0" borderId="0" xfId="0" applyNumberFormat="1" applyAlignment="1">
      <alignment/>
    </xf>
    <xf numFmtId="191" fontId="0" fillId="0" borderId="0" xfId="0" applyNumberFormat="1" applyAlignment="1" applyProtection="1">
      <alignment/>
      <protection locked="0"/>
    </xf>
    <xf numFmtId="191" fontId="0" fillId="0" borderId="0" xfId="0" applyNumberFormat="1" applyAlignment="1">
      <alignment/>
    </xf>
    <xf numFmtId="58" fontId="0" fillId="0" borderId="0" xfId="0" applyNumberFormat="1" applyAlignment="1" applyProtection="1">
      <alignment/>
      <protection locked="0"/>
    </xf>
    <xf numFmtId="191" fontId="0" fillId="0" borderId="1" xfId="0" applyNumberFormat="1" applyBorder="1" applyAlignment="1" applyProtection="1">
      <alignment/>
      <protection locked="0"/>
    </xf>
    <xf numFmtId="176" fontId="0" fillId="0" borderId="0" xfId="0" applyNumberFormat="1" applyBorder="1" applyAlignment="1" applyProtection="1">
      <alignment/>
      <protection locked="0"/>
    </xf>
    <xf numFmtId="185" fontId="0" fillId="0" borderId="0" xfId="0" applyNumberFormat="1" applyBorder="1" applyAlignment="1" applyProtection="1">
      <alignment/>
      <protection locked="0"/>
    </xf>
    <xf numFmtId="3" fontId="0" fillId="0" borderId="0" xfId="0" applyNumberFormat="1" applyBorder="1" applyAlignment="1" applyProtection="1">
      <alignment/>
      <protection locked="0"/>
    </xf>
    <xf numFmtId="185" fontId="0" fillId="0" borderId="0" xfId="0" applyNumberFormat="1" applyBorder="1" applyAlignment="1" applyProtection="1">
      <alignment horizontal="center"/>
      <protection locked="0"/>
    </xf>
    <xf numFmtId="186" fontId="0" fillId="0" borderId="0" xfId="0" applyNumberFormat="1" applyBorder="1" applyAlignment="1" applyProtection="1">
      <alignment/>
      <protection locked="0"/>
    </xf>
    <xf numFmtId="0" fontId="0" fillId="0" borderId="0" xfId="0" applyBorder="1" applyAlignment="1">
      <alignment/>
    </xf>
    <xf numFmtId="191" fontId="0" fillId="0" borderId="0" xfId="0" applyNumberFormat="1" applyBorder="1" applyAlignment="1" applyProtection="1">
      <alignment/>
      <protection locked="0"/>
    </xf>
    <xf numFmtId="176" fontId="0" fillId="0" borderId="3" xfId="0" applyNumberFormat="1" applyBorder="1" applyAlignment="1" applyProtection="1">
      <alignment/>
      <protection locked="0"/>
    </xf>
    <xf numFmtId="176" fontId="0" fillId="0" borderId="4" xfId="0" applyNumberFormat="1" applyBorder="1" applyAlignment="1" applyProtection="1">
      <alignment/>
      <protection locked="0"/>
    </xf>
    <xf numFmtId="14" fontId="0" fillId="0" borderId="5" xfId="0" applyNumberFormat="1" applyBorder="1" applyAlignment="1" applyProtection="1">
      <alignment/>
      <protection locked="0"/>
    </xf>
    <xf numFmtId="14" fontId="0" fillId="0" borderId="4" xfId="0" applyNumberFormat="1" applyBorder="1" applyAlignment="1" applyProtection="1">
      <alignment/>
      <protection locked="0"/>
    </xf>
    <xf numFmtId="176" fontId="0" fillId="0" borderId="5" xfId="0" applyNumberFormat="1" applyBorder="1" applyAlignment="1" applyProtection="1">
      <alignment/>
      <protection locked="0"/>
    </xf>
    <xf numFmtId="14" fontId="0" fillId="0" borderId="6" xfId="0" applyNumberFormat="1" applyBorder="1" applyAlignment="1" applyProtection="1">
      <alignment/>
      <protection locked="0"/>
    </xf>
    <xf numFmtId="176" fontId="0" fillId="0" borderId="7" xfId="0" applyNumberFormat="1" applyBorder="1" applyAlignment="1" applyProtection="1">
      <alignment/>
      <protection locked="0"/>
    </xf>
    <xf numFmtId="176" fontId="0" fillId="0" borderId="8" xfId="0" applyNumberFormat="1" applyBorder="1" applyAlignment="1" applyProtection="1">
      <alignment/>
      <protection locked="0"/>
    </xf>
    <xf numFmtId="3" fontId="0" fillId="0" borderId="9" xfId="0" applyNumberFormat="1" applyBorder="1" applyAlignment="1">
      <alignment/>
    </xf>
    <xf numFmtId="0" fontId="0" fillId="0" borderId="7" xfId="0" applyNumberFormat="1" applyBorder="1" applyAlignment="1" applyProtection="1">
      <alignment/>
      <protection locked="0"/>
    </xf>
    <xf numFmtId="0" fontId="0" fillId="0" borderId="7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76" fontId="0" fillId="0" borderId="11" xfId="0" applyNumberFormat="1" applyBorder="1" applyAlignment="1" applyProtection="1">
      <alignment/>
      <protection locked="0"/>
    </xf>
    <xf numFmtId="185" fontId="0" fillId="0" borderId="11" xfId="0" applyNumberFormat="1" applyBorder="1" applyAlignment="1" applyProtection="1">
      <alignment horizontal="center"/>
      <protection locked="0"/>
    </xf>
    <xf numFmtId="0" fontId="0" fillId="0" borderId="11" xfId="0" applyBorder="1" applyAlignment="1">
      <alignment/>
    </xf>
    <xf numFmtId="3" fontId="0" fillId="0" borderId="11" xfId="0" applyNumberFormat="1" applyBorder="1" applyAlignment="1" applyProtection="1">
      <alignment/>
      <protection locked="0"/>
    </xf>
    <xf numFmtId="3" fontId="0" fillId="0" borderId="12" xfId="0" applyNumberFormat="1" applyBorder="1" applyAlignment="1" applyProtection="1">
      <alignment/>
      <protection locked="0"/>
    </xf>
    <xf numFmtId="176" fontId="0" fillId="0" borderId="10" xfId="0" applyNumberFormat="1" applyBorder="1" applyAlignment="1" applyProtection="1">
      <alignment/>
      <protection locked="0"/>
    </xf>
    <xf numFmtId="176" fontId="0" fillId="0" borderId="13" xfId="0" applyNumberFormat="1" applyBorder="1" applyAlignment="1" applyProtection="1">
      <alignment/>
      <protection locked="0"/>
    </xf>
    <xf numFmtId="176" fontId="0" fillId="0" borderId="14" xfId="0" applyNumberFormat="1" applyBorder="1" applyAlignment="1" applyProtection="1">
      <alignment horizontal="center"/>
      <protection locked="0"/>
    </xf>
    <xf numFmtId="176" fontId="0" fillId="0" borderId="14" xfId="0" applyNumberFormat="1" applyBorder="1" applyAlignment="1" applyProtection="1">
      <alignment/>
      <protection locked="0"/>
    </xf>
    <xf numFmtId="176" fontId="0" fillId="0" borderId="15" xfId="0" applyNumberFormat="1" applyBorder="1" applyAlignment="1" applyProtection="1">
      <alignment/>
      <protection locked="0"/>
    </xf>
    <xf numFmtId="14" fontId="0" fillId="0" borderId="5" xfId="0" applyNumberFormat="1" applyBorder="1" applyAlignment="1" applyProtection="1">
      <alignment horizontal="center"/>
      <protection locked="0"/>
    </xf>
    <xf numFmtId="176" fontId="0" fillId="0" borderId="0" xfId="0" applyNumberFormat="1" applyAlignment="1" applyProtection="1">
      <alignment/>
      <protection/>
    </xf>
    <xf numFmtId="31" fontId="0" fillId="0" borderId="0" xfId="0" applyNumberFormat="1" applyAlignment="1" applyProtection="1">
      <alignment/>
      <protection/>
    </xf>
    <xf numFmtId="176" fontId="0" fillId="0" borderId="0" xfId="0" applyNumberFormat="1" applyFont="1" applyAlignment="1" applyProtection="1">
      <alignment/>
      <protection/>
    </xf>
    <xf numFmtId="31" fontId="0" fillId="0" borderId="0" xfId="0" applyNumberFormat="1" applyFont="1" applyAlignment="1" applyProtection="1">
      <alignment/>
      <protection/>
    </xf>
    <xf numFmtId="0" fontId="0" fillId="0" borderId="0" xfId="0" applyNumberFormat="1" applyFont="1" applyAlignment="1" applyProtection="1">
      <alignment/>
      <protection/>
    </xf>
    <xf numFmtId="187" fontId="0" fillId="0" borderId="0" xfId="0" applyNumberFormat="1" applyFont="1" applyAlignment="1" applyProtection="1">
      <alignment/>
      <protection/>
    </xf>
    <xf numFmtId="188" fontId="0" fillId="0" borderId="0" xfId="0" applyNumberFormat="1" applyFont="1" applyAlignment="1" applyProtection="1">
      <alignment/>
      <protection/>
    </xf>
    <xf numFmtId="189" fontId="0" fillId="0" borderId="0" xfId="0" applyNumberFormat="1" applyFont="1" applyAlignment="1" applyProtection="1">
      <alignment/>
      <protection/>
    </xf>
    <xf numFmtId="176" fontId="0" fillId="0" borderId="14" xfId="0" applyNumberFormat="1" applyBorder="1" applyAlignment="1" applyProtection="1">
      <alignment horizontal="center"/>
      <protection/>
    </xf>
    <xf numFmtId="191" fontId="0" fillId="0" borderId="0" xfId="0" applyNumberFormat="1" applyBorder="1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0" applyNumberFormat="1" applyFill="1" applyAlignment="1" applyProtection="1">
      <alignment/>
      <protection locked="0"/>
    </xf>
    <xf numFmtId="176" fontId="0" fillId="0" borderId="0" xfId="0" applyNumberFormat="1" applyFill="1" applyAlignment="1" applyProtection="1">
      <alignment/>
      <protection locked="0"/>
    </xf>
    <xf numFmtId="58" fontId="0" fillId="0" borderId="0" xfId="0" applyNumberFormat="1" applyFill="1" applyAlignment="1" applyProtection="1">
      <alignment horizontal="left"/>
      <protection locked="0"/>
    </xf>
    <xf numFmtId="14" fontId="0" fillId="0" borderId="0" xfId="0" applyNumberFormat="1" applyAlignment="1">
      <alignment/>
    </xf>
    <xf numFmtId="22" fontId="0" fillId="0" borderId="0" xfId="0" applyNumberFormat="1" applyAlignment="1">
      <alignment/>
    </xf>
    <xf numFmtId="176" fontId="0" fillId="0" borderId="16" xfId="0" applyNumberFormat="1" applyBorder="1" applyAlignment="1" applyProtection="1">
      <alignment horizontal="center"/>
      <protection locked="0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50"/>
  <sheetViews>
    <sheetView workbookViewId="0" topLeftCell="A1">
      <selection activeCell="B4" sqref="B4"/>
    </sheetView>
  </sheetViews>
  <sheetFormatPr defaultColWidth="8.796875" defaultRowHeight="15"/>
  <sheetData>
    <row r="2" ht="15.75">
      <c r="B2" s="1" t="s">
        <v>1</v>
      </c>
    </row>
    <row r="4" spans="2:4" ht="15.75">
      <c r="B4" s="1" t="s">
        <v>7</v>
      </c>
      <c r="C4" s="1"/>
      <c r="D4" s="1"/>
    </row>
    <row r="5" spans="2:4" ht="15.75">
      <c r="B5" s="1" t="s">
        <v>21</v>
      </c>
      <c r="D5" s="1" t="s">
        <v>19</v>
      </c>
    </row>
    <row r="6" spans="2:4" ht="15.75">
      <c r="B6" s="4">
        <v>1</v>
      </c>
      <c r="C6" s="13"/>
      <c r="D6" s="14">
        <v>0</v>
      </c>
    </row>
    <row r="7" spans="2:4" ht="15.75">
      <c r="B7" s="4">
        <v>2</v>
      </c>
      <c r="C7" s="13"/>
      <c r="D7" s="14">
        <v>0</v>
      </c>
    </row>
    <row r="8" spans="2:4" ht="15.75">
      <c r="B8" s="4">
        <v>3</v>
      </c>
      <c r="C8" s="13"/>
      <c r="D8" s="14">
        <v>1</v>
      </c>
    </row>
    <row r="9" spans="2:4" ht="15.75">
      <c r="B9" s="4">
        <v>4</v>
      </c>
      <c r="C9" s="13"/>
      <c r="D9" s="14">
        <v>1.6</v>
      </c>
    </row>
    <row r="10" spans="2:4" ht="15.75">
      <c r="B10" s="4">
        <v>5</v>
      </c>
      <c r="C10" s="13"/>
      <c r="D10" s="14">
        <v>2.3</v>
      </c>
    </row>
    <row r="11" spans="2:4" ht="15.75">
      <c r="B11" s="4">
        <v>6</v>
      </c>
      <c r="C11" s="13"/>
      <c r="D11" s="14">
        <v>3</v>
      </c>
    </row>
    <row r="12" spans="2:4" ht="15.75">
      <c r="B12" s="4">
        <v>7</v>
      </c>
      <c r="C12" s="13"/>
      <c r="D12" s="14">
        <v>3.7</v>
      </c>
    </row>
    <row r="13" spans="2:4" ht="15.75">
      <c r="B13" s="4">
        <v>8</v>
      </c>
      <c r="C13" s="13"/>
      <c r="D13" s="14">
        <v>4.4</v>
      </c>
    </row>
    <row r="14" spans="2:4" ht="15.75">
      <c r="B14" s="4">
        <v>9</v>
      </c>
      <c r="C14" s="13"/>
      <c r="D14" s="14">
        <v>5.1</v>
      </c>
    </row>
    <row r="15" spans="2:4" ht="15.75">
      <c r="B15" s="4">
        <v>10</v>
      </c>
      <c r="C15" s="13"/>
      <c r="D15" s="14">
        <v>6</v>
      </c>
    </row>
    <row r="16" spans="2:4" ht="15.75">
      <c r="B16" s="4">
        <v>11</v>
      </c>
      <c r="C16" s="13"/>
      <c r="D16" s="14">
        <v>6.8</v>
      </c>
    </row>
    <row r="17" spans="2:4" ht="15.75">
      <c r="B17" s="4">
        <v>12</v>
      </c>
      <c r="C17" s="13"/>
      <c r="D17" s="14">
        <v>7</v>
      </c>
    </row>
    <row r="18" spans="2:4" ht="15.75">
      <c r="B18" s="4">
        <v>13</v>
      </c>
      <c r="C18" s="13"/>
      <c r="D18" s="14">
        <v>8.4</v>
      </c>
    </row>
    <row r="19" spans="2:4" ht="15.75">
      <c r="B19" s="4">
        <v>14</v>
      </c>
      <c r="C19" s="13"/>
      <c r="D19" s="14">
        <v>9.2</v>
      </c>
    </row>
    <row r="20" spans="2:4" ht="15.75">
      <c r="B20" s="4">
        <v>15</v>
      </c>
      <c r="C20" s="13"/>
      <c r="D20" s="14">
        <v>10</v>
      </c>
    </row>
    <row r="21" spans="2:4" ht="15.75">
      <c r="B21" s="4">
        <v>16</v>
      </c>
      <c r="C21" s="13"/>
      <c r="D21" s="14">
        <v>10.9</v>
      </c>
    </row>
    <row r="22" spans="2:4" ht="15.75">
      <c r="B22" s="4">
        <v>17</v>
      </c>
      <c r="C22" s="13"/>
      <c r="D22" s="14">
        <v>11.8</v>
      </c>
    </row>
    <row r="23" spans="2:4" ht="15.75">
      <c r="B23" s="4">
        <v>18</v>
      </c>
      <c r="C23" s="13"/>
      <c r="D23" s="14">
        <v>12.7</v>
      </c>
    </row>
    <row r="24" spans="2:4" ht="15.75">
      <c r="B24" s="4">
        <v>19</v>
      </c>
      <c r="C24" s="13"/>
      <c r="D24" s="14">
        <v>13.6</v>
      </c>
    </row>
    <row r="25" spans="2:4" ht="15.75">
      <c r="B25" s="4">
        <v>20</v>
      </c>
      <c r="C25" s="13"/>
      <c r="D25" s="14">
        <v>15</v>
      </c>
    </row>
    <row r="26" spans="2:4" ht="15.75">
      <c r="B26" s="4">
        <v>21</v>
      </c>
      <c r="C26" s="13"/>
      <c r="D26" s="14">
        <v>16</v>
      </c>
    </row>
    <row r="27" spans="2:4" ht="15.75">
      <c r="B27" s="4">
        <v>22</v>
      </c>
      <c r="C27" s="13"/>
      <c r="D27" s="14">
        <v>17</v>
      </c>
    </row>
    <row r="28" spans="2:4" ht="15.75">
      <c r="B28" s="4">
        <v>23</v>
      </c>
      <c r="C28" s="13"/>
      <c r="D28" s="14">
        <v>18</v>
      </c>
    </row>
    <row r="29" spans="2:4" ht="15.75">
      <c r="B29" s="4">
        <v>24</v>
      </c>
      <c r="C29" s="13"/>
      <c r="D29" s="14">
        <v>19</v>
      </c>
    </row>
    <row r="30" spans="2:4" ht="15.75">
      <c r="B30" s="4">
        <v>25</v>
      </c>
      <c r="C30" s="13"/>
      <c r="D30" s="14">
        <v>20</v>
      </c>
    </row>
    <row r="31" spans="2:4" ht="15.75">
      <c r="B31" s="4">
        <v>26</v>
      </c>
      <c r="D31" s="15"/>
    </row>
    <row r="32" spans="2:4" ht="15.75">
      <c r="B32" s="4">
        <v>27</v>
      </c>
      <c r="D32" s="15"/>
    </row>
    <row r="33" spans="2:4" ht="15.75">
      <c r="B33" s="4">
        <v>28</v>
      </c>
      <c r="D33" s="15"/>
    </row>
    <row r="34" ht="15.75">
      <c r="B34" s="4">
        <v>29</v>
      </c>
    </row>
    <row r="35" ht="15.75">
      <c r="B35" s="4">
        <v>30</v>
      </c>
    </row>
    <row r="36" ht="15.75">
      <c r="B36" s="4">
        <v>31</v>
      </c>
    </row>
    <row r="37" ht="15.75">
      <c r="B37" s="4">
        <v>32</v>
      </c>
    </row>
    <row r="38" ht="15.75">
      <c r="B38" s="4">
        <v>33</v>
      </c>
    </row>
    <row r="39" ht="15.75">
      <c r="B39" s="4">
        <v>34</v>
      </c>
    </row>
    <row r="40" ht="15.75">
      <c r="B40" s="4">
        <v>35</v>
      </c>
    </row>
    <row r="41" ht="15.75">
      <c r="B41" s="4">
        <v>36</v>
      </c>
    </row>
    <row r="42" ht="15.75">
      <c r="B42" s="4">
        <v>37</v>
      </c>
    </row>
    <row r="43" ht="15.75">
      <c r="B43" s="4">
        <v>38</v>
      </c>
    </row>
    <row r="44" ht="15.75">
      <c r="B44" s="4">
        <v>39</v>
      </c>
    </row>
    <row r="45" ht="15.75">
      <c r="B45" s="4">
        <v>40</v>
      </c>
    </row>
    <row r="46" ht="15.75">
      <c r="B46" s="4">
        <v>41</v>
      </c>
    </row>
    <row r="47" ht="15.75">
      <c r="B47" s="4">
        <v>42</v>
      </c>
    </row>
    <row r="48" ht="15.75">
      <c r="B48" s="4">
        <v>43</v>
      </c>
    </row>
    <row r="49" ht="15.75">
      <c r="B49" s="4">
        <v>44</v>
      </c>
    </row>
    <row r="50" ht="15.75">
      <c r="B50" s="4">
        <v>45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0"/>
  <sheetViews>
    <sheetView tabSelected="1" workbookViewId="0" topLeftCell="A1">
      <selection activeCell="A6" sqref="A6"/>
    </sheetView>
  </sheetViews>
  <sheetFormatPr defaultColWidth="8.796875" defaultRowHeight="15"/>
  <cols>
    <col min="1" max="1" width="5.09765625" style="0" bestFit="1" customWidth="1"/>
    <col min="2" max="2" width="11.09765625" style="0" bestFit="1" customWidth="1"/>
    <col min="3" max="3" width="15.69921875" style="0" customWidth="1"/>
    <col min="4" max="4" width="14.09765625" style="0" bestFit="1" customWidth="1"/>
    <col min="5" max="5" width="16.09765625" style="0" bestFit="1" customWidth="1"/>
    <col min="6" max="6" width="15.19921875" style="0" customWidth="1"/>
    <col min="7" max="7" width="5.8984375" style="0" bestFit="1" customWidth="1"/>
    <col min="8" max="10" width="5" style="0" customWidth="1"/>
    <col min="11" max="11" width="4.69921875" style="0" customWidth="1"/>
    <col min="12" max="12" width="5" style="0" customWidth="1"/>
    <col min="13" max="13" width="5.09765625" style="0" bestFit="1" customWidth="1"/>
    <col min="14" max="14" width="10.8984375" style="0" customWidth="1"/>
    <col min="15" max="15" width="16.09765625" style="0" bestFit="1" customWidth="1"/>
    <col min="16" max="16" width="5" style="0" customWidth="1"/>
    <col min="17" max="17" width="10.09765625" style="0" customWidth="1"/>
    <col min="18" max="18" width="5.09765625" style="0" bestFit="1" customWidth="1"/>
    <col min="19" max="19" width="2" style="0" customWidth="1"/>
    <col min="20" max="20" width="5.09765625" style="0" bestFit="1" customWidth="1"/>
    <col min="21" max="21" width="9.8984375" style="0" customWidth="1"/>
    <col min="22" max="22" width="5.09765625" style="0" bestFit="1" customWidth="1"/>
    <col min="23" max="23" width="11.09765625" style="0" customWidth="1"/>
    <col min="24" max="24" width="11" style="0" customWidth="1"/>
    <col min="25" max="25" width="9.3984375" style="0" bestFit="1" customWidth="1"/>
    <col min="26" max="28" width="7.09765625" style="0" customWidth="1"/>
    <col min="29" max="29" width="4" style="0" customWidth="1"/>
    <col min="30" max="16384" width="7.09765625" style="0" customWidth="1"/>
  </cols>
  <sheetData>
    <row r="1" spans="1:26" ht="15">
      <c r="A1" s="1"/>
      <c r="B1" s="1" t="s">
        <v>37</v>
      </c>
      <c r="F1" s="1"/>
      <c r="N1" s="1" t="s">
        <v>36</v>
      </c>
      <c r="O1" s="1"/>
      <c r="P1" s="1"/>
      <c r="Q1" s="1" t="s">
        <v>0</v>
      </c>
      <c r="R1" s="1"/>
      <c r="S1" s="1"/>
      <c r="T1" s="1"/>
      <c r="U1" s="1"/>
      <c r="X1" s="63">
        <f ca="1">NOW()</f>
        <v>35917.686718287034</v>
      </c>
      <c r="Y1" s="64"/>
      <c r="Z1" s="1"/>
    </row>
    <row r="2" spans="4:24" ht="15.75" thickBot="1">
      <c r="D2" s="1"/>
      <c r="M2" s="1"/>
      <c r="N2" s="2"/>
      <c r="O2" s="2"/>
      <c r="P2" s="1"/>
      <c r="Q2" s="2"/>
      <c r="R2" s="2"/>
      <c r="S2" s="2"/>
      <c r="T2" s="2"/>
      <c r="U2" s="2"/>
      <c r="V2" s="1"/>
      <c r="W2" s="1"/>
      <c r="X2" s="1"/>
    </row>
    <row r="3" spans="3:25" ht="15">
      <c r="C3" s="3"/>
      <c r="D3" s="7"/>
      <c r="L3" s="1"/>
      <c r="M3" s="25"/>
      <c r="N3" s="26"/>
      <c r="O3" s="26"/>
      <c r="P3" s="26"/>
      <c r="Q3" s="48" t="s">
        <v>38</v>
      </c>
      <c r="R3" s="27"/>
      <c r="S3" s="28"/>
      <c r="T3" s="28"/>
      <c r="U3" s="48" t="s">
        <v>38</v>
      </c>
      <c r="V3" s="29"/>
      <c r="W3" s="28"/>
      <c r="X3" s="28"/>
      <c r="Y3" s="30" t="s">
        <v>30</v>
      </c>
    </row>
    <row r="4" spans="1:25" ht="15">
      <c r="A4" s="1" t="s">
        <v>2</v>
      </c>
      <c r="B4" s="1" t="s">
        <v>2</v>
      </c>
      <c r="C4" s="1" t="s">
        <v>2</v>
      </c>
      <c r="D4" s="1"/>
      <c r="E4" s="1" t="s">
        <v>2</v>
      </c>
      <c r="F4" s="1"/>
      <c r="L4" s="1"/>
      <c r="M4" s="31"/>
      <c r="N4" s="8"/>
      <c r="O4" s="8"/>
      <c r="P4" s="8"/>
      <c r="Q4" s="18" t="s">
        <v>3</v>
      </c>
      <c r="R4" s="18"/>
      <c r="S4" s="8"/>
      <c r="T4" s="8"/>
      <c r="U4" s="19" t="s">
        <v>4</v>
      </c>
      <c r="V4" s="18"/>
      <c r="W4" s="8" t="s">
        <v>5</v>
      </c>
      <c r="X4" s="8" t="s">
        <v>6</v>
      </c>
      <c r="Y4" s="32" t="s">
        <v>31</v>
      </c>
    </row>
    <row r="5" spans="1:25" ht="15.75" thickBot="1">
      <c r="A5" s="1" t="s">
        <v>8</v>
      </c>
      <c r="B5" s="1" t="s">
        <v>9</v>
      </c>
      <c r="C5" s="1" t="s">
        <v>10</v>
      </c>
      <c r="D5" s="49" t="s">
        <v>11</v>
      </c>
      <c r="E5" s="1" t="s">
        <v>12</v>
      </c>
      <c r="F5" s="51" t="s">
        <v>13</v>
      </c>
      <c r="G5" s="51" t="s">
        <v>14</v>
      </c>
      <c r="H5" s="51" t="s">
        <v>15</v>
      </c>
      <c r="I5" s="51"/>
      <c r="J5" s="51"/>
      <c r="L5" s="1"/>
      <c r="M5" s="43" t="str">
        <f aca="true" t="shared" si="0" ref="M5:M14">A5</f>
        <v>番号</v>
      </c>
      <c r="N5" s="44" t="str">
        <f aca="true" t="shared" si="1" ref="N5:N14">B5</f>
        <v>従業員氏名</v>
      </c>
      <c r="O5" s="44" t="s">
        <v>16</v>
      </c>
      <c r="P5" s="45" t="s">
        <v>17</v>
      </c>
      <c r="Q5" s="45" t="s">
        <v>18</v>
      </c>
      <c r="R5" s="46" t="s">
        <v>19</v>
      </c>
      <c r="S5" s="46"/>
      <c r="T5" s="46" t="s">
        <v>17</v>
      </c>
      <c r="U5" s="65" t="s">
        <v>18</v>
      </c>
      <c r="V5" s="57" t="s">
        <v>19</v>
      </c>
      <c r="W5" s="44" t="s">
        <v>20</v>
      </c>
      <c r="X5" s="44" t="s">
        <v>20</v>
      </c>
      <c r="Y5" s="47"/>
    </row>
    <row r="6" spans="1:25" ht="15">
      <c r="A6" s="60">
        <v>1</v>
      </c>
      <c r="B6" s="61" t="s">
        <v>25</v>
      </c>
      <c r="C6" s="62">
        <v>28825</v>
      </c>
      <c r="D6" s="50">
        <f aca="true" t="shared" si="2" ref="D6:D14">+C6</f>
        <v>28825</v>
      </c>
      <c r="E6" s="16">
        <v>35795</v>
      </c>
      <c r="F6" s="52">
        <v>35795</v>
      </c>
      <c r="G6" s="53">
        <f aca="true" t="shared" si="3" ref="G6:G14">F6-D6</f>
        <v>6970</v>
      </c>
      <c r="H6" s="54">
        <f aca="true" t="shared" si="4" ref="H6:H14">YEAR(G6)-1900</f>
        <v>19</v>
      </c>
      <c r="I6" s="55">
        <f aca="true" t="shared" si="5" ref="I6:I14">MONTH(G6)-1</f>
        <v>0</v>
      </c>
      <c r="J6" s="56">
        <f aca="true" t="shared" si="6" ref="J6:J14">DAY(G6)</f>
        <v>30</v>
      </c>
      <c r="M6" s="34">
        <f t="shared" si="0"/>
        <v>1</v>
      </c>
      <c r="N6" s="18" t="str">
        <f t="shared" si="1"/>
        <v>東一郎</v>
      </c>
      <c r="O6" s="21">
        <f aca="true" t="shared" si="7" ref="O6:O14">C6</f>
        <v>28825</v>
      </c>
      <c r="P6" s="22">
        <f aca="true" t="shared" si="8" ref="P6:P14">H6-1</f>
        <v>18</v>
      </c>
      <c r="Q6" s="20">
        <v>380000</v>
      </c>
      <c r="R6" s="24">
        <f aca="true" ca="1" t="shared" si="9" ref="R6:R14">LOOKUP(P6,係数)</f>
        <v>12.7</v>
      </c>
      <c r="S6" s="18"/>
      <c r="T6" s="22">
        <f aca="true" t="shared" si="10" ref="T6:T14">H6</f>
        <v>19</v>
      </c>
      <c r="U6" s="20">
        <v>390000</v>
      </c>
      <c r="V6" s="58">
        <f aca="true" ca="1" t="shared" si="11" ref="V6:V14">LOOKUP(T6,係数)</f>
        <v>13.6</v>
      </c>
      <c r="W6" s="20">
        <f>INT(Q6*R6)</f>
        <v>4826000</v>
      </c>
      <c r="X6" s="20">
        <f>INT(U6*V6)</f>
        <v>5304000</v>
      </c>
      <c r="Y6" s="33">
        <f aca="true" t="shared" si="12" ref="Y6:Y14">+X6-W6</f>
        <v>478000</v>
      </c>
    </row>
    <row r="7" spans="1:25" ht="15.75">
      <c r="A7" s="60">
        <v>2</v>
      </c>
      <c r="B7" s="61" t="s">
        <v>26</v>
      </c>
      <c r="C7" s="62">
        <v>30072</v>
      </c>
      <c r="D7" s="50">
        <f t="shared" si="2"/>
        <v>30072</v>
      </c>
      <c r="E7" s="16">
        <v>35795</v>
      </c>
      <c r="F7" s="52">
        <v>35795</v>
      </c>
      <c r="G7" s="53">
        <f t="shared" si="3"/>
        <v>5723</v>
      </c>
      <c r="H7" s="54">
        <f t="shared" si="4"/>
        <v>15</v>
      </c>
      <c r="I7" s="55">
        <f t="shared" si="5"/>
        <v>8</v>
      </c>
      <c r="J7" s="56">
        <f t="shared" si="6"/>
        <v>1</v>
      </c>
      <c r="M7" s="34">
        <f t="shared" si="0"/>
        <v>2</v>
      </c>
      <c r="N7" s="18" t="str">
        <f t="shared" si="1"/>
        <v>西二郎</v>
      </c>
      <c r="O7" s="21">
        <f t="shared" si="7"/>
        <v>30072</v>
      </c>
      <c r="P7" s="22">
        <f t="shared" si="8"/>
        <v>14</v>
      </c>
      <c r="Q7" s="20">
        <v>360000</v>
      </c>
      <c r="R7" s="24">
        <f ca="1" t="shared" si="9"/>
        <v>9.2</v>
      </c>
      <c r="S7" s="23"/>
      <c r="T7" s="22">
        <f t="shared" si="10"/>
        <v>15</v>
      </c>
      <c r="U7" s="20">
        <v>370000</v>
      </c>
      <c r="V7" s="58">
        <f ca="1" t="shared" si="11"/>
        <v>10</v>
      </c>
      <c r="W7" s="20">
        <f aca="true" t="shared" si="13" ref="W7:W14">INT(Q7*R7)</f>
        <v>3312000</v>
      </c>
      <c r="X7" s="20">
        <f aca="true" t="shared" si="14" ref="X7:X14">INT(U7*V7)</f>
        <v>3700000</v>
      </c>
      <c r="Y7" s="33">
        <f t="shared" si="12"/>
        <v>388000</v>
      </c>
    </row>
    <row r="8" spans="1:25" ht="15.75">
      <c r="A8" s="60">
        <v>3</v>
      </c>
      <c r="B8" s="61" t="s">
        <v>27</v>
      </c>
      <c r="C8" s="62">
        <v>31656</v>
      </c>
      <c r="D8" s="50">
        <f t="shared" si="2"/>
        <v>31656</v>
      </c>
      <c r="E8" s="16">
        <v>35795</v>
      </c>
      <c r="F8" s="52">
        <v>35795</v>
      </c>
      <c r="G8" s="53">
        <f t="shared" si="3"/>
        <v>4139</v>
      </c>
      <c r="H8" s="54">
        <f t="shared" si="4"/>
        <v>11</v>
      </c>
      <c r="I8" s="55">
        <f t="shared" si="5"/>
        <v>4</v>
      </c>
      <c r="J8" s="56">
        <f t="shared" si="6"/>
        <v>1</v>
      </c>
      <c r="M8" s="34">
        <f t="shared" si="0"/>
        <v>3</v>
      </c>
      <c r="N8" s="18" t="str">
        <f t="shared" si="1"/>
        <v>南三郎</v>
      </c>
      <c r="O8" s="21">
        <f t="shared" si="7"/>
        <v>31656</v>
      </c>
      <c r="P8" s="22">
        <f t="shared" si="8"/>
        <v>10</v>
      </c>
      <c r="Q8" s="20">
        <v>340000</v>
      </c>
      <c r="R8" s="24">
        <f ca="1" t="shared" si="9"/>
        <v>6</v>
      </c>
      <c r="S8" s="23"/>
      <c r="T8" s="22">
        <f t="shared" si="10"/>
        <v>11</v>
      </c>
      <c r="U8" s="20">
        <v>350000</v>
      </c>
      <c r="V8" s="58">
        <f ca="1" t="shared" si="11"/>
        <v>6.8</v>
      </c>
      <c r="W8" s="20">
        <f t="shared" si="13"/>
        <v>2040000</v>
      </c>
      <c r="X8" s="20">
        <f t="shared" si="14"/>
        <v>2380000</v>
      </c>
      <c r="Y8" s="33">
        <f t="shared" si="12"/>
        <v>340000</v>
      </c>
    </row>
    <row r="9" spans="1:25" ht="15.75">
      <c r="A9" s="60">
        <v>4</v>
      </c>
      <c r="B9" s="61" t="s">
        <v>28</v>
      </c>
      <c r="C9" s="62">
        <v>32407</v>
      </c>
      <c r="D9" s="50">
        <f t="shared" si="2"/>
        <v>32407</v>
      </c>
      <c r="E9" s="16">
        <v>35795</v>
      </c>
      <c r="F9" s="52">
        <v>35795</v>
      </c>
      <c r="G9" s="53">
        <f t="shared" si="3"/>
        <v>3388</v>
      </c>
      <c r="H9" s="54">
        <f t="shared" si="4"/>
        <v>9</v>
      </c>
      <c r="I9" s="55">
        <f t="shared" si="5"/>
        <v>3</v>
      </c>
      <c r="J9" s="56">
        <f t="shared" si="6"/>
        <v>10</v>
      </c>
      <c r="M9" s="34">
        <f t="shared" si="0"/>
        <v>4</v>
      </c>
      <c r="N9" s="18" t="str">
        <f t="shared" si="1"/>
        <v>北四郎</v>
      </c>
      <c r="O9" s="21">
        <f t="shared" si="7"/>
        <v>32407</v>
      </c>
      <c r="P9" s="22">
        <f t="shared" si="8"/>
        <v>8</v>
      </c>
      <c r="Q9" s="20">
        <v>320000</v>
      </c>
      <c r="R9" s="24">
        <f ca="1" t="shared" si="9"/>
        <v>4.4</v>
      </c>
      <c r="S9" s="23"/>
      <c r="T9" s="22">
        <f t="shared" si="10"/>
        <v>9</v>
      </c>
      <c r="U9" s="20">
        <v>330000</v>
      </c>
      <c r="V9" s="58">
        <f ca="1" t="shared" si="11"/>
        <v>5.1</v>
      </c>
      <c r="W9" s="20">
        <f t="shared" si="13"/>
        <v>1408000</v>
      </c>
      <c r="X9" s="20">
        <f t="shared" si="14"/>
        <v>1683000</v>
      </c>
      <c r="Y9" s="33">
        <f t="shared" si="12"/>
        <v>275000</v>
      </c>
    </row>
    <row r="10" spans="1:25" ht="15.75">
      <c r="A10" s="60">
        <v>5</v>
      </c>
      <c r="B10" s="61" t="s">
        <v>29</v>
      </c>
      <c r="C10" s="62">
        <v>33390</v>
      </c>
      <c r="D10" s="50">
        <f t="shared" si="2"/>
        <v>33390</v>
      </c>
      <c r="E10" s="16">
        <v>35795</v>
      </c>
      <c r="F10" s="52">
        <v>35795</v>
      </c>
      <c r="G10" s="53">
        <f t="shared" si="3"/>
        <v>2405</v>
      </c>
      <c r="H10" s="54">
        <f t="shared" si="4"/>
        <v>6</v>
      </c>
      <c r="I10" s="55">
        <f t="shared" si="5"/>
        <v>7</v>
      </c>
      <c r="J10" s="56">
        <f t="shared" si="6"/>
        <v>1</v>
      </c>
      <c r="M10" s="34">
        <f t="shared" si="0"/>
        <v>5</v>
      </c>
      <c r="N10" s="18" t="str">
        <f t="shared" si="1"/>
        <v>大阪五郎</v>
      </c>
      <c r="O10" s="21">
        <f t="shared" si="7"/>
        <v>33390</v>
      </c>
      <c r="P10" s="22">
        <f t="shared" si="8"/>
        <v>5</v>
      </c>
      <c r="Q10" s="20">
        <v>300000</v>
      </c>
      <c r="R10" s="24">
        <f ca="1" t="shared" si="9"/>
        <v>2.3</v>
      </c>
      <c r="S10" s="23"/>
      <c r="T10" s="22">
        <f t="shared" si="10"/>
        <v>6</v>
      </c>
      <c r="U10" s="20">
        <v>310000</v>
      </c>
      <c r="V10" s="58">
        <f ca="1" t="shared" si="11"/>
        <v>3</v>
      </c>
      <c r="W10" s="20">
        <f t="shared" si="13"/>
        <v>690000</v>
      </c>
      <c r="X10" s="20">
        <f t="shared" si="14"/>
        <v>930000</v>
      </c>
      <c r="Y10" s="33">
        <f t="shared" si="12"/>
        <v>240000</v>
      </c>
    </row>
    <row r="11" spans="1:25" ht="15.75">
      <c r="A11" s="60">
        <v>6</v>
      </c>
      <c r="B11" s="61" t="s">
        <v>34</v>
      </c>
      <c r="C11" s="62">
        <v>33756</v>
      </c>
      <c r="D11" s="50">
        <f t="shared" si="2"/>
        <v>33756</v>
      </c>
      <c r="E11" s="16">
        <v>35795</v>
      </c>
      <c r="F11" s="52">
        <v>35795</v>
      </c>
      <c r="G11" s="53">
        <f t="shared" si="3"/>
        <v>2039</v>
      </c>
      <c r="H11" s="54">
        <f t="shared" si="4"/>
        <v>5</v>
      </c>
      <c r="I11" s="55">
        <f t="shared" si="5"/>
        <v>6</v>
      </c>
      <c r="J11" s="56">
        <f t="shared" si="6"/>
        <v>31</v>
      </c>
      <c r="M11" s="34">
        <f t="shared" si="0"/>
        <v>6</v>
      </c>
      <c r="N11" s="18" t="str">
        <f t="shared" si="1"/>
        <v>枚方六郎</v>
      </c>
      <c r="O11" s="21">
        <f t="shared" si="7"/>
        <v>33756</v>
      </c>
      <c r="P11" s="22">
        <f t="shared" si="8"/>
        <v>4</v>
      </c>
      <c r="Q11" s="20">
        <v>280000</v>
      </c>
      <c r="R11" s="17">
        <f ca="1" t="shared" si="9"/>
        <v>1.6</v>
      </c>
      <c r="S11" s="23"/>
      <c r="T11" s="22">
        <f t="shared" si="10"/>
        <v>5</v>
      </c>
      <c r="U11" s="20">
        <v>290000</v>
      </c>
      <c r="V11" s="58">
        <f ca="1" t="shared" si="11"/>
        <v>2.3</v>
      </c>
      <c r="W11" s="20">
        <f t="shared" si="13"/>
        <v>448000</v>
      </c>
      <c r="X11" s="20">
        <f t="shared" si="14"/>
        <v>667000</v>
      </c>
      <c r="Y11" s="33">
        <f t="shared" si="12"/>
        <v>219000</v>
      </c>
    </row>
    <row r="12" spans="1:25" ht="15.75">
      <c r="A12" s="60">
        <v>7</v>
      </c>
      <c r="B12" s="61" t="s">
        <v>35</v>
      </c>
      <c r="C12" s="62">
        <v>34121</v>
      </c>
      <c r="D12" s="50">
        <f t="shared" si="2"/>
        <v>34121</v>
      </c>
      <c r="E12" s="16">
        <v>35795</v>
      </c>
      <c r="F12" s="52">
        <v>35795</v>
      </c>
      <c r="G12" s="53">
        <f t="shared" si="3"/>
        <v>1674</v>
      </c>
      <c r="H12" s="54">
        <f t="shared" si="4"/>
        <v>4</v>
      </c>
      <c r="I12" s="55">
        <f t="shared" si="5"/>
        <v>6</v>
      </c>
      <c r="J12" s="56">
        <f t="shared" si="6"/>
        <v>31</v>
      </c>
      <c r="M12" s="34">
        <f t="shared" si="0"/>
        <v>7</v>
      </c>
      <c r="N12" s="18" t="str">
        <f t="shared" si="1"/>
        <v>神戸七郎</v>
      </c>
      <c r="O12" s="21">
        <f t="shared" si="7"/>
        <v>34121</v>
      </c>
      <c r="P12" s="22">
        <f t="shared" si="8"/>
        <v>3</v>
      </c>
      <c r="Q12" s="20">
        <v>260000</v>
      </c>
      <c r="R12" s="17">
        <f ca="1" t="shared" si="9"/>
        <v>1</v>
      </c>
      <c r="S12" s="23"/>
      <c r="T12" s="22">
        <f t="shared" si="10"/>
        <v>4</v>
      </c>
      <c r="U12" s="20">
        <v>270000</v>
      </c>
      <c r="V12" s="58">
        <f ca="1" t="shared" si="11"/>
        <v>1.6</v>
      </c>
      <c r="W12" s="20">
        <f t="shared" si="13"/>
        <v>260000</v>
      </c>
      <c r="X12" s="20">
        <f t="shared" si="14"/>
        <v>432000</v>
      </c>
      <c r="Y12" s="33">
        <f t="shared" si="12"/>
        <v>172000</v>
      </c>
    </row>
    <row r="13" spans="1:25" ht="15.75">
      <c r="A13" s="60">
        <v>8</v>
      </c>
      <c r="B13" s="61" t="s">
        <v>32</v>
      </c>
      <c r="C13" s="62">
        <v>34486</v>
      </c>
      <c r="D13" s="50">
        <f t="shared" si="2"/>
        <v>34486</v>
      </c>
      <c r="E13" s="16">
        <v>35795</v>
      </c>
      <c r="F13" s="52">
        <v>35795</v>
      </c>
      <c r="G13" s="53">
        <f t="shared" si="3"/>
        <v>1309</v>
      </c>
      <c r="H13" s="54">
        <f t="shared" si="4"/>
        <v>3</v>
      </c>
      <c r="I13" s="55">
        <f t="shared" si="5"/>
        <v>7</v>
      </c>
      <c r="J13" s="56">
        <f t="shared" si="6"/>
        <v>1</v>
      </c>
      <c r="M13" s="34">
        <f t="shared" si="0"/>
        <v>8</v>
      </c>
      <c r="N13" s="18" t="str">
        <f t="shared" si="1"/>
        <v>吹田八郎</v>
      </c>
      <c r="O13" s="21">
        <f t="shared" si="7"/>
        <v>34486</v>
      </c>
      <c r="P13" s="22">
        <f t="shared" si="8"/>
        <v>2</v>
      </c>
      <c r="Q13" s="20">
        <v>240000</v>
      </c>
      <c r="R13" s="17">
        <f ca="1" t="shared" si="9"/>
        <v>0</v>
      </c>
      <c r="S13" s="23"/>
      <c r="T13" s="22">
        <f t="shared" si="10"/>
        <v>3</v>
      </c>
      <c r="U13" s="20">
        <v>250000</v>
      </c>
      <c r="V13" s="58">
        <f ca="1" t="shared" si="11"/>
        <v>1</v>
      </c>
      <c r="W13" s="20">
        <f t="shared" si="13"/>
        <v>0</v>
      </c>
      <c r="X13" s="20">
        <f t="shared" si="14"/>
        <v>250000</v>
      </c>
      <c r="Y13" s="33">
        <f t="shared" si="12"/>
        <v>250000</v>
      </c>
    </row>
    <row r="14" spans="1:25" ht="15.75">
      <c r="A14" s="60">
        <v>9</v>
      </c>
      <c r="B14" s="61" t="s">
        <v>33</v>
      </c>
      <c r="C14" s="62">
        <v>34851</v>
      </c>
      <c r="D14" s="50">
        <f t="shared" si="2"/>
        <v>34851</v>
      </c>
      <c r="E14" s="16">
        <v>35795</v>
      </c>
      <c r="F14" s="52">
        <v>35795</v>
      </c>
      <c r="G14" s="53">
        <f t="shared" si="3"/>
        <v>944</v>
      </c>
      <c r="H14" s="54">
        <f t="shared" si="4"/>
        <v>2</v>
      </c>
      <c r="I14" s="55">
        <f t="shared" si="5"/>
        <v>7</v>
      </c>
      <c r="J14" s="56">
        <f t="shared" si="6"/>
        <v>1</v>
      </c>
      <c r="M14" s="34">
        <f t="shared" si="0"/>
        <v>9</v>
      </c>
      <c r="N14" s="18" t="str">
        <f t="shared" si="1"/>
        <v>門真九郎</v>
      </c>
      <c r="O14" s="21">
        <f t="shared" si="7"/>
        <v>34851</v>
      </c>
      <c r="P14" s="22">
        <f t="shared" si="8"/>
        <v>1</v>
      </c>
      <c r="Q14" s="20">
        <v>220000</v>
      </c>
      <c r="R14" s="17">
        <f ca="1" t="shared" si="9"/>
        <v>0</v>
      </c>
      <c r="S14" s="23"/>
      <c r="T14" s="22">
        <f t="shared" si="10"/>
        <v>2</v>
      </c>
      <c r="U14" s="20">
        <v>230000</v>
      </c>
      <c r="V14" s="58">
        <f ca="1" t="shared" si="11"/>
        <v>0</v>
      </c>
      <c r="W14" s="20">
        <f t="shared" si="13"/>
        <v>0</v>
      </c>
      <c r="X14" s="20">
        <f t="shared" si="14"/>
        <v>0</v>
      </c>
      <c r="Y14" s="33">
        <f t="shared" si="12"/>
        <v>0</v>
      </c>
    </row>
    <row r="15" spans="4:25" ht="15.75">
      <c r="D15" s="9"/>
      <c r="E15" s="3"/>
      <c r="F15" s="9"/>
      <c r="H15" s="4"/>
      <c r="I15" s="5"/>
      <c r="J15" s="6"/>
      <c r="M15" s="35"/>
      <c r="N15" s="23"/>
      <c r="O15" s="21"/>
      <c r="P15" s="22"/>
      <c r="Q15" s="20"/>
      <c r="R15" s="23"/>
      <c r="S15" s="23"/>
      <c r="T15" s="22"/>
      <c r="U15" s="20"/>
      <c r="V15" s="23"/>
      <c r="W15" s="20"/>
      <c r="X15" s="20"/>
      <c r="Y15" s="36"/>
    </row>
    <row r="16" spans="4:25" ht="15.75">
      <c r="D16" s="59"/>
      <c r="M16" s="35"/>
      <c r="N16" s="23"/>
      <c r="O16" s="21"/>
      <c r="P16" s="23"/>
      <c r="Q16" s="23"/>
      <c r="R16" s="23"/>
      <c r="S16" s="23"/>
      <c r="T16" s="23"/>
      <c r="U16" s="20"/>
      <c r="V16" s="23"/>
      <c r="W16" s="20"/>
      <c r="X16" s="23"/>
      <c r="Y16" s="36"/>
    </row>
    <row r="17" spans="2:25" ht="16.5" thickBot="1">
      <c r="B17" s="1" t="s">
        <v>22</v>
      </c>
      <c r="M17" s="37"/>
      <c r="N17" s="38" t="s">
        <v>22</v>
      </c>
      <c r="O17" s="39"/>
      <c r="P17" s="40"/>
      <c r="Q17" s="41"/>
      <c r="R17" s="41"/>
      <c r="S17" s="41"/>
      <c r="T17" s="41"/>
      <c r="U17" s="41"/>
      <c r="V17" s="41"/>
      <c r="W17" s="41">
        <f>SUM(W16:W5)</f>
        <v>12984000</v>
      </c>
      <c r="X17" s="41">
        <f>SUM(X16:X5)</f>
        <v>15346000</v>
      </c>
      <c r="Y17" s="42">
        <f>SUM(Y16:Y5)</f>
        <v>2362000</v>
      </c>
    </row>
    <row r="18" spans="15:23" ht="15.75">
      <c r="O18" s="10"/>
      <c r="U18" s="11"/>
      <c r="W18" s="11"/>
    </row>
    <row r="19" spans="4:25" ht="15.75">
      <c r="D19" s="9"/>
      <c r="W19" s="1" t="s">
        <v>23</v>
      </c>
      <c r="Y19" s="11">
        <f>X17-W17</f>
        <v>2362000</v>
      </c>
    </row>
    <row r="20" spans="4:25" ht="15.75">
      <c r="D20" s="12"/>
      <c r="W20" s="1" t="s">
        <v>24</v>
      </c>
      <c r="X20" s="1"/>
      <c r="Y20" s="11">
        <f>INT(X17*0.4)</f>
        <v>6138400</v>
      </c>
    </row>
  </sheetData>
  <printOptions/>
  <pageMargins left="0.4724409448818898" right="1.9291338582677167" top="0.5118110236220472" bottom="0.5118110236220472" header="0.5118110236220472" footer="0.5118110236220472"/>
  <pageSetup horizontalDpi="300" verticalDpi="3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TNK2</dc:creator>
  <cp:keywords/>
  <dc:description/>
  <cp:lastModifiedBy>TNK2</cp:lastModifiedBy>
  <cp:lastPrinted>1998-05-02T07:21:47Z</cp:lastPrinted>
  <dcterms:created xsi:type="dcterms:W3CDTF">1998-01-26T14:15:32Z</dcterms:created>
  <cp:category/>
  <cp:version/>
  <cp:contentType/>
  <cp:contentStatus/>
</cp:coreProperties>
</file>