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8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<sst xmlns="http://schemas.openxmlformats.org/spreadsheetml/2006/main" count="117" uniqueCount="103">
  <si>
    <t>物理量</t>
  </si>
  <si>
    <t>計算式</t>
  </si>
  <si>
    <t>単位</t>
  </si>
  <si>
    <t>m/s</t>
  </si>
  <si>
    <t>m</t>
  </si>
  <si>
    <t>記号</t>
  </si>
  <si>
    <t>値</t>
  </si>
  <si>
    <t>速度の変化</t>
  </si>
  <si>
    <t>kg</t>
  </si>
  <si>
    <t>v</t>
  </si>
  <si>
    <t>M</t>
  </si>
  <si>
    <t>水槽の質量</t>
  </si>
  <si>
    <t>水槽の断面積</t>
  </si>
  <si>
    <t>S</t>
  </si>
  <si>
    <t>噴出口の面積</t>
  </si>
  <si>
    <t>a</t>
  </si>
  <si>
    <t>時刻</t>
  </si>
  <si>
    <t>計算のステップ</t>
  </si>
  <si>
    <t>Δt</t>
  </si>
  <si>
    <t>秒</t>
  </si>
  <si>
    <t>初めの水の質量</t>
  </si>
  <si>
    <t>水位</t>
  </si>
  <si>
    <t>ｈ</t>
  </si>
  <si>
    <t>ｍ</t>
  </si>
  <si>
    <t>ｔ</t>
  </si>
  <si>
    <t>ｔ＋Δｔ</t>
  </si>
  <si>
    <t>m^2</t>
  </si>
  <si>
    <t>水の密度</t>
  </si>
  <si>
    <t>kg/m^3</t>
  </si>
  <si>
    <t>ρ</t>
  </si>
  <si>
    <t>推力</t>
  </si>
  <si>
    <t>F</t>
  </si>
  <si>
    <t>N</t>
  </si>
  <si>
    <t>水の量の変化</t>
  </si>
  <si>
    <t>Δｍ</t>
  </si>
  <si>
    <t>kg</t>
  </si>
  <si>
    <t>水の噴出する速さ</t>
  </si>
  <si>
    <t>水槽の速度</t>
  </si>
  <si>
    <t>水槽の中の水の質量</t>
  </si>
  <si>
    <t>m/s</t>
  </si>
  <si>
    <t>α</t>
  </si>
  <si>
    <t>水ロケットカー（水を噴出して進む車）</t>
  </si>
  <si>
    <t>設定値</t>
  </si>
  <si>
    <t>初期値</t>
  </si>
  <si>
    <t>初めの時刻</t>
  </si>
  <si>
    <t>to</t>
  </si>
  <si>
    <t>vo</t>
  </si>
  <si>
    <t>xo</t>
  </si>
  <si>
    <t>mo</t>
  </si>
  <si>
    <t>s</t>
  </si>
  <si>
    <t>初速度</t>
  </si>
  <si>
    <t>初めの位置</t>
  </si>
  <si>
    <t>t0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</si>
  <si>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</si>
  <si>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</si>
  <si>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</si>
  <si>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</si>
  <si>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</si>
  <si>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</si>
  <si>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</si>
  <si>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</si>
  <si>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</si>
  <si>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</si>
  <si>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</si>
  <si>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</si>
  <si>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</si>
  <si>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</si>
  <si>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</si>
  <si>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</si>
  <si>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</si>
  <si>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</si>
  <si>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</si>
  <si>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</si>
  <si>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</si>
  <si>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</si>
  <si>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</si>
  <si>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</si>
  <si>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</si>
  <si>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</si>
  <si>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</si>
  <si>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</si>
  <si>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</si>
  <si>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</si>
  <si>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</si>
  <si>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</si>
  <si>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</si>
  <si>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</si>
  <si>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v＋Δv</t>
  </si>
  <si>
    <t>m＋Δm</t>
  </si>
  <si>
    <t>加速度</t>
  </si>
  <si>
    <t>F/(M+m)</t>
  </si>
  <si>
    <t>m/s^2</t>
  </si>
  <si>
    <t>変位</t>
  </si>
  <si>
    <t>Δx</t>
  </si>
  <si>
    <t>Δv</t>
  </si>
  <si>
    <t>α＊Δｔ</t>
  </si>
  <si>
    <t>v＊Δｔ</t>
  </si>
  <si>
    <t>u</t>
  </si>
  <si>
    <t>ρau</t>
  </si>
  <si>
    <t>m/ρS</t>
  </si>
  <si>
    <t>水槽の位置</t>
  </si>
  <si>
    <t>x</t>
  </si>
  <si>
    <t>x＋Δv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</si>
</sst>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75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5" borderId="11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5" borderId="11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5" borderId="11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/>
    </xf>
    <xf numFmtId="0" fontId="0" fillId="23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33" borderId="0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4"/>
          <c:y val="0.02525"/>
          <c:w val="0.85425"/>
          <c:h val="0.896"/>
        </c:manualLayout>
      </c:layout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Sheet1!$C$24:$C$58</c:f>
              <c:numCache/>
            </c:numRef>
          </c:xVal>
          <c:yVal>
            <c:numRef>
              <c:f>Sheet1!$D$24:$D$58</c:f>
              <c:numCache/>
            </c:numRef>
          </c:yVal>
          <c:smooth val="1"/>
        </c:ser>
        <c:axId val="37980874"/>
        <c:axId val="6283547"/>
      </c:scatterChart>
      <c:valAx>
        <c:axId val="37980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3547"/>
        <c:crosses val="autoZero"/>
        <c:crossBetween val="midCat"/>
        <c:dispUnits/>
      </c:valAx>
      <c:valAx>
        <c:axId val="62835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速度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9808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"/>
          <c:y val="0.01325"/>
          <c:w val="0.87025"/>
          <c:h val="0.86675"/>
        </c:manualLayout>
      </c:layout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Sheet1!$C$24:$C$58</c:f>
              <c:numCache/>
            </c:numRef>
          </c:xVal>
          <c:yVal>
            <c:numRef>
              <c:f>Sheet1!$E$24:$E$58</c:f>
              <c:numCache/>
            </c:numRef>
          </c:yVal>
          <c:smooth val="1"/>
        </c:ser>
        <c:axId val="56551924"/>
        <c:axId val="39205269"/>
      </c:scatterChart>
      <c:valAx>
        <c:axId val="56551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05269"/>
        <c:crosses val="autoZero"/>
        <c:crossBetween val="midCat"/>
        <c:dispUnits/>
      </c:valAx>
      <c:valAx>
        <c:axId val="392052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位置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519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2</xdr:row>
      <xdr:rowOff>104775</xdr:rowOff>
    </xdr:from>
    <xdr:to>
      <xdr:col>18</xdr:col>
      <xdr:colOff>523875</xdr:colOff>
      <xdr:row>17</xdr:row>
      <xdr:rowOff>57150</xdr:rowOff>
    </xdr:to>
    <xdr:graphicFrame>
      <xdr:nvGraphicFramePr>
        <xdr:cNvPr id="1" name="グラフ 3"/>
        <xdr:cNvGraphicFramePr/>
      </xdr:nvGraphicFramePr>
      <xdr:xfrm>
        <a:off x="9505950" y="438150"/>
        <a:ext cx="37814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523875</xdr:colOff>
      <xdr:row>3</xdr:row>
      <xdr:rowOff>104775</xdr:rowOff>
    </xdr:from>
    <xdr:to>
      <xdr:col>12</xdr:col>
      <xdr:colOff>95250</xdr:colOff>
      <xdr:row>13</xdr:row>
      <xdr:rowOff>114300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609600"/>
          <a:ext cx="44100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219075</xdr:colOff>
      <xdr:row>18</xdr:row>
      <xdr:rowOff>76200</xdr:rowOff>
    </xdr:from>
    <xdr:to>
      <xdr:col>18</xdr:col>
      <xdr:colOff>571500</xdr:colOff>
      <xdr:row>31</xdr:row>
      <xdr:rowOff>123825</xdr:rowOff>
    </xdr:to>
    <xdr:graphicFrame>
      <xdr:nvGraphicFramePr>
        <xdr:cNvPr id="3" name="グラフ 3"/>
        <xdr:cNvGraphicFramePr/>
      </xdr:nvGraphicFramePr>
      <xdr:xfrm>
        <a:off x="9553575" y="3124200"/>
        <a:ext cx="3781425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38100</xdr:colOff>
      <xdr:row>22</xdr:row>
      <xdr:rowOff>161925</xdr:rowOff>
    </xdr:from>
    <xdr:to>
      <xdr:col>6</xdr:col>
      <xdr:colOff>28575</xdr:colOff>
      <xdr:row>24</xdr:row>
      <xdr:rowOff>28575</xdr:rowOff>
    </xdr:to>
    <xdr:sp>
      <xdr:nvSpPr>
        <xdr:cNvPr id="4" name="円/楕円 6"/>
        <xdr:cNvSpPr>
          <a:spLocks/>
        </xdr:cNvSpPr>
      </xdr:nvSpPr>
      <xdr:spPr>
        <a:xfrm>
          <a:off x="1676400" y="4191000"/>
          <a:ext cx="2809875" cy="190500"/>
        </a:xfrm>
        <a:prstGeom prst="ellipse">
          <a:avLst/>
        </a:prstGeom>
        <a:noFill/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14</xdr:row>
      <xdr:rowOff>142875</xdr:rowOff>
    </xdr:from>
    <xdr:to>
      <xdr:col>7</xdr:col>
      <xdr:colOff>57150</xdr:colOff>
      <xdr:row>17</xdr:row>
      <xdr:rowOff>28575</xdr:rowOff>
    </xdr:to>
    <xdr:sp>
      <xdr:nvSpPr>
        <xdr:cNvPr id="5" name="線吹き出し 2 (枠付き) 7"/>
        <xdr:cNvSpPr>
          <a:spLocks/>
        </xdr:cNvSpPr>
      </xdr:nvSpPr>
      <xdr:spPr>
        <a:xfrm>
          <a:off x="4171950" y="2533650"/>
          <a:ext cx="1028700" cy="371475"/>
        </a:xfrm>
        <a:prstGeom prst="borderCallout2">
          <a:avLst>
            <a:gd name="adj1" fmla="val -145268"/>
            <a:gd name="adj2" fmla="val 419351"/>
            <a:gd name="adj3" fmla="val -49958"/>
            <a:gd name="adj4" fmla="val -35388"/>
          </a:avLst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①初期値を代入する</a:t>
          </a:r>
        </a:p>
      </xdr:txBody>
    </xdr:sp>
    <xdr:clientData/>
  </xdr:twoCellAnchor>
  <xdr:twoCellAnchor>
    <xdr:from>
      <xdr:col>6</xdr:col>
      <xdr:colOff>9525</xdr:colOff>
      <xdr:row>22</xdr:row>
      <xdr:rowOff>152400</xdr:rowOff>
    </xdr:from>
    <xdr:to>
      <xdr:col>10</xdr:col>
      <xdr:colOff>57150</xdr:colOff>
      <xdr:row>24</xdr:row>
      <xdr:rowOff>19050</xdr:rowOff>
    </xdr:to>
    <xdr:sp>
      <xdr:nvSpPr>
        <xdr:cNvPr id="6" name="円/楕円 8"/>
        <xdr:cNvSpPr>
          <a:spLocks/>
        </xdr:cNvSpPr>
      </xdr:nvSpPr>
      <xdr:spPr>
        <a:xfrm>
          <a:off x="4467225" y="4181475"/>
          <a:ext cx="2790825" cy="1905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14</xdr:row>
      <xdr:rowOff>114300</xdr:rowOff>
    </xdr:from>
    <xdr:to>
      <xdr:col>9</xdr:col>
      <xdr:colOff>533400</xdr:colOff>
      <xdr:row>17</xdr:row>
      <xdr:rowOff>95250</xdr:rowOff>
    </xdr:to>
    <xdr:sp>
      <xdr:nvSpPr>
        <xdr:cNvPr id="7" name="線吹き出し 2 (枠付き) 9"/>
        <xdr:cNvSpPr>
          <a:spLocks/>
        </xdr:cNvSpPr>
      </xdr:nvSpPr>
      <xdr:spPr>
        <a:xfrm>
          <a:off x="6019800" y="2505075"/>
          <a:ext cx="1028700" cy="466725"/>
        </a:xfrm>
        <a:prstGeom prst="borderCallout2">
          <a:avLst>
            <a:gd name="adj1" fmla="val -130560"/>
            <a:gd name="adj2" fmla="val 335550"/>
            <a:gd name="adj3" fmla="val -49958"/>
            <a:gd name="adj4" fmla="val -35388"/>
          </a:avLst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②必要な物理量を計算する</a:t>
          </a:r>
        </a:p>
      </xdr:txBody>
    </xdr:sp>
    <xdr:clientData/>
  </xdr:twoCellAnchor>
  <xdr:twoCellAnchor>
    <xdr:from>
      <xdr:col>10</xdr:col>
      <xdr:colOff>9525</xdr:colOff>
      <xdr:row>22</xdr:row>
      <xdr:rowOff>152400</xdr:rowOff>
    </xdr:from>
    <xdr:to>
      <xdr:col>13</xdr:col>
      <xdr:colOff>57150</xdr:colOff>
      <xdr:row>24</xdr:row>
      <xdr:rowOff>57150</xdr:rowOff>
    </xdr:to>
    <xdr:sp>
      <xdr:nvSpPr>
        <xdr:cNvPr id="8" name="円/楕円 10"/>
        <xdr:cNvSpPr>
          <a:spLocks/>
        </xdr:cNvSpPr>
      </xdr:nvSpPr>
      <xdr:spPr>
        <a:xfrm>
          <a:off x="7210425" y="4181475"/>
          <a:ext cx="2181225" cy="228600"/>
        </a:xfrm>
        <a:prstGeom prst="ellipse">
          <a:avLst/>
        </a:prstGeom>
        <a:noFill/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323850</xdr:colOff>
      <xdr:row>13</xdr:row>
      <xdr:rowOff>114300</xdr:rowOff>
    </xdr:from>
    <xdr:to>
      <xdr:col>12</xdr:col>
      <xdr:colOff>638175</xdr:colOff>
      <xdr:row>17</xdr:row>
      <xdr:rowOff>104775</xdr:rowOff>
    </xdr:to>
    <xdr:sp>
      <xdr:nvSpPr>
        <xdr:cNvPr id="9" name="線吹き出し 2 (枠付き) 11"/>
        <xdr:cNvSpPr>
          <a:spLocks/>
        </xdr:cNvSpPr>
      </xdr:nvSpPr>
      <xdr:spPr>
        <a:xfrm>
          <a:off x="8210550" y="2333625"/>
          <a:ext cx="1038225" cy="647700"/>
        </a:xfrm>
        <a:prstGeom prst="borderCallout2">
          <a:avLst>
            <a:gd name="adj1" fmla="val -77111"/>
            <a:gd name="adj2" fmla="val 248634"/>
            <a:gd name="adj3" fmla="val -49958"/>
            <a:gd name="adj4" fmla="val -35388"/>
          </a:avLst>
        </a:prstGeom>
        <a:solidFill>
          <a:srgbClr val="FFFFFF"/>
        </a:solidFill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③変化量を計算する</a:t>
          </a:r>
        </a:p>
      </xdr:txBody>
    </xdr:sp>
    <xdr:clientData/>
  </xdr:twoCellAnchor>
  <xdr:twoCellAnchor>
    <xdr:from>
      <xdr:col>0</xdr:col>
      <xdr:colOff>314325</xdr:colOff>
      <xdr:row>31</xdr:row>
      <xdr:rowOff>85725</xdr:rowOff>
    </xdr:from>
    <xdr:to>
      <xdr:col>1</xdr:col>
      <xdr:colOff>971550</xdr:colOff>
      <xdr:row>34</xdr:row>
      <xdr:rowOff>142875</xdr:rowOff>
    </xdr:to>
    <xdr:sp>
      <xdr:nvSpPr>
        <xdr:cNvPr id="10" name="線吹き出し 2 (枠付き) 12"/>
        <xdr:cNvSpPr>
          <a:spLocks/>
        </xdr:cNvSpPr>
      </xdr:nvSpPr>
      <xdr:spPr>
        <a:xfrm>
          <a:off x="314325" y="5572125"/>
          <a:ext cx="1038225" cy="542925"/>
        </a:xfrm>
        <a:prstGeom prst="borderCallout2">
          <a:avLst>
            <a:gd name="adj1" fmla="val 103819"/>
            <a:gd name="adj2" fmla="val -253481"/>
            <a:gd name="adj3" fmla="val -27439"/>
            <a:gd name="adj4" fmla="val -111638"/>
            <a:gd name="adj5" fmla="val -29365"/>
            <a:gd name="adj6" fmla="val -53513"/>
          </a:avLst>
        </a:prstGeom>
        <a:solidFill>
          <a:srgbClr val="FFFFFF"/>
        </a:solidFill>
        <a:ln w="12700" cmpd="sng">
          <a:solidFill>
            <a:srgbClr val="548235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  <a:r>
            <a:rPr lang="en-US" cap="none" sz="1100" b="0" i="0" u="none" baseline="0">
              <a:solidFill>
                <a:srgbClr val="000000"/>
              </a:solidFill>
            </a:rPr>
            <a:t>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ｔ後の値を求める</a:t>
          </a:r>
        </a:p>
      </xdr:txBody>
    </xdr:sp>
    <xdr:clientData/>
  </xdr:twoCellAnchor>
  <xdr:twoCellAnchor>
    <xdr:from>
      <xdr:col>2</xdr:col>
      <xdr:colOff>47625</xdr:colOff>
      <xdr:row>24</xdr:row>
      <xdr:rowOff>9525</xdr:rowOff>
    </xdr:from>
    <xdr:to>
      <xdr:col>6</xdr:col>
      <xdr:colOff>38100</xdr:colOff>
      <xdr:row>25</xdr:row>
      <xdr:rowOff>38100</xdr:rowOff>
    </xdr:to>
    <xdr:sp>
      <xdr:nvSpPr>
        <xdr:cNvPr id="11" name="円/楕円 13"/>
        <xdr:cNvSpPr>
          <a:spLocks/>
        </xdr:cNvSpPr>
      </xdr:nvSpPr>
      <xdr:spPr>
        <a:xfrm>
          <a:off x="1685925" y="4362450"/>
          <a:ext cx="2809875" cy="190500"/>
        </a:xfrm>
        <a:prstGeom prst="ellipse">
          <a:avLst/>
        </a:prstGeom>
        <a:noFill/>
        <a:ln w="12700" cmpd="sng">
          <a:solidFill>
            <a:srgbClr val="54823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33</xdr:row>
      <xdr:rowOff>9525</xdr:rowOff>
    </xdr:from>
    <xdr:to>
      <xdr:col>19</xdr:col>
      <xdr:colOff>295275</xdr:colOff>
      <xdr:row>44</xdr:row>
      <xdr:rowOff>38100</xdr:rowOff>
    </xdr:to>
    <xdr:sp>
      <xdr:nvSpPr>
        <xdr:cNvPr id="12" name="テキスト ボックス 1"/>
        <xdr:cNvSpPr txBox="1">
          <a:spLocks noChangeArrowheads="1"/>
        </xdr:cNvSpPr>
      </xdr:nvSpPr>
      <xdr:spPr>
        <a:xfrm>
          <a:off x="9525000" y="5819775"/>
          <a:ext cx="4219575" cy="1809750"/>
        </a:xfrm>
        <a:prstGeom prst="rect">
          <a:avLst/>
        </a:prstGeom>
        <a:solidFill>
          <a:srgbClr val="FFFFFF"/>
        </a:solidFill>
        <a:ln w="12700" cmpd="sng">
          <a:solidFill>
            <a:srgbClr val="5B9B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各セルの説明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①ここに初期値を代入する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②必要な物理量を計算するための関数を入れる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③②の値を使って、各物理量の変化量を求める関数を入れる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④時刻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での値に、③で求めた変化量を加えて、時刻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での値とする。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⑤、②以降を繰り返す（時刻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でのセルの関数を下へコピーする）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8"/>
  <sheetViews>
    <sheetView tabSelected="1" zoomScalePageLayoutView="0" workbookViewId="0" topLeftCell="A1">
      <selection activeCell="P53" sqref="P52:P53"/>
    </sheetView>
  </sheetViews>
  <sheetFormatPr defaultColWidth="9.00390625" defaultRowHeight="13.5"/>
  <cols>
    <col min="1" max="1" width="5.00390625" style="0" customWidth="1"/>
    <col min="2" max="2" width="16.50390625" style="0" customWidth="1"/>
    <col min="4" max="4" width="9.50390625" style="0" bestFit="1" customWidth="1"/>
    <col min="5" max="5" width="9.50390625" style="0" customWidth="1"/>
    <col min="12" max="12" width="9.50390625" style="0" bestFit="1" customWidth="1"/>
    <col min="13" max="13" width="9.50390625" style="0" customWidth="1"/>
  </cols>
  <sheetData>
    <row r="2" ht="12.75">
      <c r="G2" t="s">
        <v>41</v>
      </c>
    </row>
    <row r="5" spans="2:5" ht="13.5">
      <c r="B5" s="17" t="s">
        <v>42</v>
      </c>
      <c r="C5" s="9" t="s">
        <v>5</v>
      </c>
      <c r="D5" s="9" t="s">
        <v>6</v>
      </c>
      <c r="E5" s="9" t="s">
        <v>2</v>
      </c>
    </row>
    <row r="6" spans="2:5" ht="13.5" customHeight="1">
      <c r="B6" s="12" t="s">
        <v>11</v>
      </c>
      <c r="C6" s="13" t="s">
        <v>10</v>
      </c>
      <c r="D6" s="11">
        <v>0.2</v>
      </c>
      <c r="E6" s="10" t="s">
        <v>8</v>
      </c>
    </row>
    <row r="7" spans="2:5" ht="13.5" customHeight="1">
      <c r="B7" s="12" t="s">
        <v>12</v>
      </c>
      <c r="C7" s="13" t="s">
        <v>13</v>
      </c>
      <c r="D7" s="11">
        <f>100*10^(-4)</f>
        <v>0.01</v>
      </c>
      <c r="E7" s="10" t="s">
        <v>26</v>
      </c>
    </row>
    <row r="8" spans="2:5" ht="13.5" customHeight="1">
      <c r="B8" s="12" t="s">
        <v>14</v>
      </c>
      <c r="C8" s="13" t="s">
        <v>15</v>
      </c>
      <c r="D8" s="11">
        <f>1*10^(-4)</f>
        <v>0.0001</v>
      </c>
      <c r="E8" s="10" t="s">
        <v>26</v>
      </c>
    </row>
    <row r="9" spans="2:5" ht="13.5" customHeight="1">
      <c r="B9" s="12" t="s">
        <v>27</v>
      </c>
      <c r="C9" s="13" t="s">
        <v>29</v>
      </c>
      <c r="D9" s="11">
        <v>1000</v>
      </c>
      <c r="E9" s="10" t="s">
        <v>28</v>
      </c>
    </row>
    <row r="10" spans="2:5" ht="13.5" customHeight="1">
      <c r="B10" s="12" t="s">
        <v>17</v>
      </c>
      <c r="C10" s="13" t="s">
        <v>18</v>
      </c>
      <c r="D10" s="11">
        <v>0.02</v>
      </c>
      <c r="E10" s="10" t="s">
        <v>19</v>
      </c>
    </row>
    <row r="11" ht="13.5">
      <c r="C11" s="14"/>
    </row>
    <row r="13" spans="2:5" ht="13.5">
      <c r="B13" s="17" t="s">
        <v>43</v>
      </c>
      <c r="C13" s="9" t="s">
        <v>5</v>
      </c>
      <c r="D13" s="9" t="s">
        <v>6</v>
      </c>
      <c r="E13" s="9" t="s">
        <v>2</v>
      </c>
    </row>
    <row r="14" spans="2:5" ht="13.5">
      <c r="B14" s="15" t="s">
        <v>20</v>
      </c>
      <c r="C14" s="19" t="s">
        <v>48</v>
      </c>
      <c r="D14" s="11">
        <v>2</v>
      </c>
      <c r="E14" s="20" t="s">
        <v>8</v>
      </c>
    </row>
    <row r="15" spans="2:5" ht="12.75">
      <c r="B15" s="16" t="s">
        <v>44</v>
      </c>
      <c r="C15" s="20" t="s">
        <v>45</v>
      </c>
      <c r="D15" s="18">
        <v>0</v>
      </c>
      <c r="E15" s="20" t="s">
        <v>49</v>
      </c>
    </row>
    <row r="16" spans="2:5" ht="12.75">
      <c r="B16" s="16" t="s">
        <v>50</v>
      </c>
      <c r="C16" s="20" t="s">
        <v>46</v>
      </c>
      <c r="D16" s="18">
        <v>0</v>
      </c>
      <c r="E16" s="20" t="s">
        <v>3</v>
      </c>
    </row>
    <row r="17" spans="2:5" ht="12.75">
      <c r="B17" s="16" t="s">
        <v>51</v>
      </c>
      <c r="C17" s="20" t="s">
        <v>47</v>
      </c>
      <c r="D17" s="18">
        <v>0</v>
      </c>
      <c r="E17" s="20" t="s">
        <v>4</v>
      </c>
    </row>
    <row r="20" spans="2:13" s="8" customFormat="1" ht="38.25" thickBot="1">
      <c r="B20" s="7" t="s">
        <v>0</v>
      </c>
      <c r="C20" s="7" t="s">
        <v>16</v>
      </c>
      <c r="D20" s="7" t="s">
        <v>37</v>
      </c>
      <c r="E20" s="7" t="s">
        <v>100</v>
      </c>
      <c r="F20" s="7" t="s">
        <v>38</v>
      </c>
      <c r="G20" s="7" t="s">
        <v>21</v>
      </c>
      <c r="H20" s="7" t="s">
        <v>36</v>
      </c>
      <c r="I20" s="7" t="s">
        <v>30</v>
      </c>
      <c r="J20" s="7" t="s">
        <v>89</v>
      </c>
      <c r="K20" s="7" t="s">
        <v>33</v>
      </c>
      <c r="L20" s="7" t="s">
        <v>7</v>
      </c>
      <c r="M20" s="7" t="s">
        <v>92</v>
      </c>
    </row>
    <row r="21" spans="2:13" s="1" customFormat="1" ht="12.75" thickTop="1">
      <c r="B21" s="6" t="s">
        <v>5</v>
      </c>
      <c r="C21" s="6" t="s">
        <v>24</v>
      </c>
      <c r="D21" s="6" t="s">
        <v>9</v>
      </c>
      <c r="E21" s="6" t="s">
        <v>101</v>
      </c>
      <c r="F21" s="6" t="s">
        <v>23</v>
      </c>
      <c r="G21" s="6" t="s">
        <v>22</v>
      </c>
      <c r="H21" s="6" t="s">
        <v>97</v>
      </c>
      <c r="I21" s="6" t="s">
        <v>31</v>
      </c>
      <c r="J21" s="6" t="s">
        <v>40</v>
      </c>
      <c r="K21" s="6" t="s">
        <v>34</v>
      </c>
      <c r="L21" s="6" t="s">
        <v>94</v>
      </c>
      <c r="M21" s="6" t="s">
        <v>93</v>
      </c>
    </row>
    <row r="22" spans="2:13" s="1" customFormat="1" ht="12.75">
      <c r="B22" s="4" t="s">
        <v>1</v>
      </c>
      <c r="C22" s="4" t="s">
        <v>25</v>
      </c>
      <c r="D22" s="4" t="s">
        <v>87</v>
      </c>
      <c r="E22" s="4" t="s">
        <v>102</v>
      </c>
      <c r="F22" s="4" t="s">
        <v>88</v>
      </c>
      <c r="G22" s="4" t="s">
        <v>99</v>
      </c>
      <c r="H22" s="4"/>
      <c r="I22" s="4"/>
      <c r="J22" s="4" t="s">
        <v>90</v>
      </c>
      <c r="K22" s="4" t="s">
        <v>98</v>
      </c>
      <c r="L22" s="4" t="s">
        <v>95</v>
      </c>
      <c r="M22" s="4" t="s">
        <v>96</v>
      </c>
    </row>
    <row r="23" spans="2:13" s="1" customFormat="1" ht="12.75" thickBot="1">
      <c r="B23" s="5" t="s">
        <v>2</v>
      </c>
      <c r="C23" s="5" t="s">
        <v>19</v>
      </c>
      <c r="D23" s="5" t="s">
        <v>3</v>
      </c>
      <c r="E23" s="5" t="s">
        <v>4</v>
      </c>
      <c r="F23" s="5" t="s">
        <v>8</v>
      </c>
      <c r="G23" s="5" t="s">
        <v>4</v>
      </c>
      <c r="H23" s="5" t="s">
        <v>39</v>
      </c>
      <c r="I23" s="5" t="s">
        <v>32</v>
      </c>
      <c r="J23" s="5" t="s">
        <v>91</v>
      </c>
      <c r="K23" s="5" t="s">
        <v>35</v>
      </c>
      <c r="L23" s="5" t="s">
        <v>3</v>
      </c>
      <c r="M23" s="5" t="s">
        <v>3</v>
      </c>
    </row>
    <row r="24" spans="2:13" ht="12.75" thickTop="1">
      <c r="B24" s="21" t="s">
        <v>52</v>
      </c>
      <c r="C24" s="2">
        <f>$D$15</f>
        <v>0</v>
      </c>
      <c r="D24" s="2">
        <f>$D$16</f>
        <v>0</v>
      </c>
      <c r="E24" s="2">
        <f>$D$17</f>
        <v>0</v>
      </c>
      <c r="F24" s="3">
        <f>$D$14</f>
        <v>2</v>
      </c>
      <c r="G24" s="3">
        <f aca="true" t="shared" si="0" ref="G24:G58">F24/$D$9/$D$7</f>
        <v>0.2</v>
      </c>
      <c r="H24" s="2">
        <f>SQRT(2*9.8*G24)</f>
        <v>1.9798989873223332</v>
      </c>
      <c r="I24" s="2">
        <f aca="true" t="shared" si="1" ref="I24:I58">$D$8*$D$9*H24^2</f>
        <v>0.39200000000000007</v>
      </c>
      <c r="J24" s="2">
        <f>I24/(F24+$D$6)</f>
        <v>0.1781818181818182</v>
      </c>
      <c r="K24" s="2">
        <f aca="true" t="shared" si="2" ref="K24:K58">-$D$8*H24*$D$9</f>
        <v>-0.19798989873223333</v>
      </c>
      <c r="L24" s="2">
        <f>J24*$D$10</f>
        <v>0.003563636363636364</v>
      </c>
      <c r="M24" s="22">
        <f>D24*$D$10</f>
        <v>0</v>
      </c>
    </row>
    <row r="25" spans="2:13" ht="12.75">
      <c r="B25" s="21" t="s">
        <v>53</v>
      </c>
      <c r="C25" s="3">
        <f aca="true" t="shared" si="3" ref="C25:C58">C24+$D$10</f>
        <v>0.02</v>
      </c>
      <c r="D25" s="3">
        <f>D24+L24</f>
        <v>0.003563636363636364</v>
      </c>
      <c r="E25" s="3">
        <f>E24+M24</f>
        <v>0</v>
      </c>
      <c r="F25" s="3">
        <f aca="true" t="shared" si="4" ref="F25:F43">IF(F24+K24&gt;0,F24+K24,0)</f>
        <v>1.8020101012677667</v>
      </c>
      <c r="G25" s="3">
        <f t="shared" si="0"/>
        <v>0.18020101012677667</v>
      </c>
      <c r="H25" s="2">
        <f>SQRT(2*9.8*G25)</f>
        <v>1.8793455771850005</v>
      </c>
      <c r="I25" s="2">
        <f t="shared" si="1"/>
        <v>0.3531939798484823</v>
      </c>
      <c r="J25" s="2">
        <f aca="true" t="shared" si="5" ref="J25:J58">I25/(F25+$D$6)</f>
        <v>0.17641967921381776</v>
      </c>
      <c r="K25" s="3">
        <f t="shared" si="2"/>
        <v>-0.18793455771850004</v>
      </c>
      <c r="L25" s="2">
        <f>J25*$D$10</f>
        <v>0.0035283935842763555</v>
      </c>
      <c r="M25" s="22">
        <f aca="true" t="shared" si="6" ref="M25:M58">D25*$D$10</f>
        <v>7.127272727272728E-05</v>
      </c>
    </row>
    <row r="26" spans="2:13" ht="12.75">
      <c r="B26" s="21" t="s">
        <v>54</v>
      </c>
      <c r="C26" s="3">
        <f t="shared" si="3"/>
        <v>0.04</v>
      </c>
      <c r="D26" s="3">
        <f aca="true" t="shared" si="7" ref="D26:D58">D25+L25</f>
        <v>0.007092029947912719</v>
      </c>
      <c r="E26" s="3">
        <f aca="true" t="shared" si="8" ref="E26:E58">E25+M25</f>
        <v>7.127272727272728E-05</v>
      </c>
      <c r="F26" s="3">
        <f t="shared" si="4"/>
        <v>1.6140755435492666</v>
      </c>
      <c r="G26" s="3">
        <f t="shared" si="0"/>
        <v>0.16140755435492665</v>
      </c>
      <c r="H26" s="2">
        <f aca="true" t="shared" si="9" ref="H26:H58">SQRT(2*9.8*G26)</f>
        <v>1.7786478193719415</v>
      </c>
      <c r="I26" s="2">
        <f t="shared" si="1"/>
        <v>0.3163588065356563</v>
      </c>
      <c r="J26" s="2">
        <f t="shared" si="5"/>
        <v>0.17439119757752505</v>
      </c>
      <c r="K26" s="3">
        <f t="shared" si="2"/>
        <v>-0.17786478193719416</v>
      </c>
      <c r="L26" s="2">
        <f aca="true" t="shared" si="10" ref="L26:L58">J26*$D$10</f>
        <v>0.0034878239515505013</v>
      </c>
      <c r="M26" s="22">
        <f t="shared" si="6"/>
        <v>0.0001418405989582544</v>
      </c>
    </row>
    <row r="27" spans="2:13" ht="12.75">
      <c r="B27" s="21" t="s">
        <v>55</v>
      </c>
      <c r="C27" s="3">
        <f t="shared" si="3"/>
        <v>0.06</v>
      </c>
      <c r="D27" s="3">
        <f t="shared" si="7"/>
        <v>0.010579853899463221</v>
      </c>
      <c r="E27" s="3">
        <f t="shared" si="8"/>
        <v>0.00021311332623098167</v>
      </c>
      <c r="F27" s="3">
        <f t="shared" si="4"/>
        <v>1.4362107616120725</v>
      </c>
      <c r="G27" s="3">
        <f t="shared" si="0"/>
        <v>0.14362107616120726</v>
      </c>
      <c r="H27" s="2">
        <f t="shared" si="9"/>
        <v>1.6777881549110014</v>
      </c>
      <c r="I27" s="2">
        <f t="shared" si="1"/>
        <v>0.2814973092759662</v>
      </c>
      <c r="J27" s="2">
        <f t="shared" si="5"/>
        <v>0.17204220622447303</v>
      </c>
      <c r="K27" s="3">
        <f t="shared" si="2"/>
        <v>-0.16777881549110016</v>
      </c>
      <c r="L27" s="2">
        <f t="shared" si="10"/>
        <v>0.0034408441244894606</v>
      </c>
      <c r="M27" s="22">
        <f t="shared" si="6"/>
        <v>0.00021159707798926443</v>
      </c>
    </row>
    <row r="28" spans="2:13" ht="12.75">
      <c r="B28" s="21" t="s">
        <v>56</v>
      </c>
      <c r="C28" s="3">
        <f t="shared" si="3"/>
        <v>0.08</v>
      </c>
      <c r="D28" s="3">
        <f t="shared" si="7"/>
        <v>0.014020698023952682</v>
      </c>
      <c r="E28" s="3">
        <f t="shared" si="8"/>
        <v>0.0004247104042202461</v>
      </c>
      <c r="F28" s="3">
        <f t="shared" si="4"/>
        <v>1.2684319461209723</v>
      </c>
      <c r="G28" s="3">
        <f t="shared" si="0"/>
        <v>0.12684319461209723</v>
      </c>
      <c r="H28" s="2">
        <f t="shared" si="9"/>
        <v>1.5767455769391288</v>
      </c>
      <c r="I28" s="2">
        <f t="shared" si="1"/>
        <v>0.2486126614397106</v>
      </c>
      <c r="J28" s="2">
        <f t="shared" si="5"/>
        <v>0.16930485753626434</v>
      </c>
      <c r="K28" s="3">
        <f t="shared" si="2"/>
        <v>-0.1576745576939129</v>
      </c>
      <c r="L28" s="2">
        <f t="shared" si="10"/>
        <v>0.003386097150725287</v>
      </c>
      <c r="M28" s="22">
        <f t="shared" si="6"/>
        <v>0.00028041396047905363</v>
      </c>
    </row>
    <row r="29" spans="2:13" ht="12.75">
      <c r="B29" s="21" t="s">
        <v>57</v>
      </c>
      <c r="C29" s="3">
        <f t="shared" si="3"/>
        <v>0.1</v>
      </c>
      <c r="D29" s="3">
        <f t="shared" si="7"/>
        <v>0.01740679517467797</v>
      </c>
      <c r="E29" s="3">
        <f t="shared" si="8"/>
        <v>0.0007051243646992997</v>
      </c>
      <c r="F29" s="3">
        <f t="shared" si="4"/>
        <v>1.1107573884270594</v>
      </c>
      <c r="G29" s="3">
        <f t="shared" si="0"/>
        <v>0.11107573884270594</v>
      </c>
      <c r="H29" s="2">
        <f t="shared" si="9"/>
        <v>1.475494656485423</v>
      </c>
      <c r="I29" s="2">
        <f t="shared" si="1"/>
        <v>0.21770844813170365</v>
      </c>
      <c r="J29" s="2">
        <f t="shared" si="5"/>
        <v>0.16609362651997642</v>
      </c>
      <c r="K29" s="3">
        <f t="shared" si="2"/>
        <v>-0.14754946564854232</v>
      </c>
      <c r="L29" s="2">
        <f t="shared" si="10"/>
        <v>0.0033218725303995286</v>
      </c>
      <c r="M29" s="22">
        <f t="shared" si="6"/>
        <v>0.0003481359034935594</v>
      </c>
    </row>
    <row r="30" spans="2:13" ht="12.75">
      <c r="B30" s="21" t="s">
        <v>58</v>
      </c>
      <c r="C30" s="3">
        <f t="shared" si="3"/>
        <v>0.12000000000000001</v>
      </c>
      <c r="D30" s="3">
        <f t="shared" si="7"/>
        <v>0.0207286677050775</v>
      </c>
      <c r="E30" s="3">
        <f t="shared" si="8"/>
        <v>0.001053260268192859</v>
      </c>
      <c r="F30" s="3">
        <f t="shared" si="4"/>
        <v>0.9632079227785171</v>
      </c>
      <c r="G30" s="3">
        <f t="shared" si="0"/>
        <v>0.09632079227785172</v>
      </c>
      <c r="H30" s="2">
        <f t="shared" si="9"/>
        <v>1.3740041952795827</v>
      </c>
      <c r="I30" s="2">
        <f t="shared" si="1"/>
        <v>0.1887887528645894</v>
      </c>
      <c r="J30" s="2">
        <f t="shared" si="5"/>
        <v>0.1623000919849616</v>
      </c>
      <c r="K30" s="3">
        <f t="shared" si="2"/>
        <v>-0.13740041952795828</v>
      </c>
      <c r="L30" s="2">
        <f t="shared" si="10"/>
        <v>0.003246001839699232</v>
      </c>
      <c r="M30" s="22">
        <f t="shared" si="6"/>
        <v>0.00041457335410155</v>
      </c>
    </row>
    <row r="31" spans="2:13" ht="12.75">
      <c r="B31" s="21" t="s">
        <v>59</v>
      </c>
      <c r="C31" s="3">
        <f t="shared" si="3"/>
        <v>0.14</v>
      </c>
      <c r="D31" s="3">
        <f t="shared" si="7"/>
        <v>0.02397466954477673</v>
      </c>
      <c r="E31" s="3">
        <f t="shared" si="8"/>
        <v>0.0014678336222944091</v>
      </c>
      <c r="F31" s="3">
        <f t="shared" si="4"/>
        <v>0.8258075032505587</v>
      </c>
      <c r="G31" s="3">
        <f t="shared" si="0"/>
        <v>0.08258075032505588</v>
      </c>
      <c r="H31" s="2">
        <f t="shared" si="9"/>
        <v>1.2722353187878002</v>
      </c>
      <c r="I31" s="2">
        <f t="shared" si="1"/>
        <v>0.16185827063710956</v>
      </c>
      <c r="J31" s="2">
        <f t="shared" si="5"/>
        <v>0.1577862026980854</v>
      </c>
      <c r="K31" s="3">
        <f t="shared" si="2"/>
        <v>-0.12722353187878002</v>
      </c>
      <c r="L31" s="2">
        <f t="shared" si="10"/>
        <v>0.0031557240539617083</v>
      </c>
      <c r="M31" s="22">
        <f t="shared" si="6"/>
        <v>0.00047949339089553463</v>
      </c>
    </row>
    <row r="32" spans="2:13" ht="12.75">
      <c r="B32" s="21" t="s">
        <v>60</v>
      </c>
      <c r="C32" s="3">
        <f t="shared" si="3"/>
        <v>0.16</v>
      </c>
      <c r="D32" s="3">
        <f t="shared" si="7"/>
        <v>0.02713039359873844</v>
      </c>
      <c r="E32" s="3">
        <f t="shared" si="8"/>
        <v>0.0019473270131899437</v>
      </c>
      <c r="F32" s="3">
        <f t="shared" si="4"/>
        <v>0.6985839713717787</v>
      </c>
      <c r="G32" s="3">
        <f t="shared" si="0"/>
        <v>0.06985839713717787</v>
      </c>
      <c r="H32" s="2">
        <f t="shared" si="9"/>
        <v>1.1701387028419692</v>
      </c>
      <c r="I32" s="2">
        <f t="shared" si="1"/>
        <v>0.13692245838886863</v>
      </c>
      <c r="J32" s="2">
        <f t="shared" si="5"/>
        <v>0.1523758076608497</v>
      </c>
      <c r="K32" s="3">
        <f t="shared" si="2"/>
        <v>-0.11701387028419692</v>
      </c>
      <c r="L32" s="2">
        <f t="shared" si="10"/>
        <v>0.0030475161532169943</v>
      </c>
      <c r="M32" s="22">
        <f t="shared" si="6"/>
        <v>0.0005426078719747688</v>
      </c>
    </row>
    <row r="33" spans="2:13" ht="12.75">
      <c r="B33" s="21" t="s">
        <v>61</v>
      </c>
      <c r="C33" s="3">
        <f t="shared" si="3"/>
        <v>0.18</v>
      </c>
      <c r="D33" s="3">
        <f t="shared" si="7"/>
        <v>0.030177909751955435</v>
      </c>
      <c r="E33" s="3">
        <f t="shared" si="8"/>
        <v>0.0024899348851647124</v>
      </c>
      <c r="F33" s="3">
        <f t="shared" si="4"/>
        <v>0.5815701010875818</v>
      </c>
      <c r="G33" s="3">
        <f t="shared" si="0"/>
        <v>0.05815701010875818</v>
      </c>
      <c r="H33" s="2">
        <f t="shared" si="9"/>
        <v>1.0676504100742248</v>
      </c>
      <c r="I33" s="2">
        <f t="shared" si="1"/>
        <v>0.11398773981316604</v>
      </c>
      <c r="J33" s="2">
        <f t="shared" si="5"/>
        <v>0.1458445501619729</v>
      </c>
      <c r="K33" s="3">
        <f t="shared" si="2"/>
        <v>-0.10676504100742248</v>
      </c>
      <c r="L33" s="2">
        <f t="shared" si="10"/>
        <v>0.002916891003239458</v>
      </c>
      <c r="M33" s="22">
        <f t="shared" si="6"/>
        <v>0.0006035581950391087</v>
      </c>
    </row>
    <row r="34" spans="2:13" ht="12.75">
      <c r="B34" s="21" t="s">
        <v>62</v>
      </c>
      <c r="C34" s="3">
        <f t="shared" si="3"/>
        <v>0.19999999999999998</v>
      </c>
      <c r="D34" s="3">
        <f t="shared" si="7"/>
        <v>0.03309480075519489</v>
      </c>
      <c r="E34" s="3">
        <f t="shared" si="8"/>
        <v>0.003093493080203821</v>
      </c>
      <c r="F34" s="3">
        <f t="shared" si="4"/>
        <v>0.4748050600801593</v>
      </c>
      <c r="G34" s="3">
        <f t="shared" si="0"/>
        <v>0.047480506008015934</v>
      </c>
      <c r="H34" s="2">
        <f t="shared" si="9"/>
        <v>0.9646853983331106</v>
      </c>
      <c r="I34" s="2">
        <f t="shared" si="1"/>
        <v>0.09306179177571124</v>
      </c>
      <c r="J34" s="2">
        <f t="shared" si="5"/>
        <v>0.13790914929514092</v>
      </c>
      <c r="K34" s="3">
        <f t="shared" si="2"/>
        <v>-0.09646853983331106</v>
      </c>
      <c r="L34" s="2">
        <f t="shared" si="10"/>
        <v>0.0027581829859028187</v>
      </c>
      <c r="M34" s="22">
        <f t="shared" si="6"/>
        <v>0.0006618960151038979</v>
      </c>
    </row>
    <row r="35" spans="2:13" ht="12.75">
      <c r="B35" s="21" t="s">
        <v>63</v>
      </c>
      <c r="C35" s="3">
        <f t="shared" si="3"/>
        <v>0.21999999999999997</v>
      </c>
      <c r="D35" s="3">
        <f t="shared" si="7"/>
        <v>0.03585298374109771</v>
      </c>
      <c r="E35" s="3">
        <f t="shared" si="8"/>
        <v>0.003755389095307719</v>
      </c>
      <c r="F35" s="3">
        <f t="shared" si="4"/>
        <v>0.3783365202468483</v>
      </c>
      <c r="G35" s="3">
        <f t="shared" si="0"/>
        <v>0.037833652024684826</v>
      </c>
      <c r="H35" s="2">
        <f t="shared" si="9"/>
        <v>0.8611269242590331</v>
      </c>
      <c r="I35" s="2">
        <f t="shared" si="1"/>
        <v>0.07415395796838226</v>
      </c>
      <c r="J35" s="2">
        <f t="shared" si="5"/>
        <v>0.12821939367884208</v>
      </c>
      <c r="K35" s="3">
        <f t="shared" si="2"/>
        <v>-0.08611269242590332</v>
      </c>
      <c r="L35" s="2">
        <f t="shared" si="10"/>
        <v>0.0025643878735768415</v>
      </c>
      <c r="M35" s="22">
        <f t="shared" si="6"/>
        <v>0.0007170596748219542</v>
      </c>
    </row>
    <row r="36" spans="2:13" ht="12.75">
      <c r="B36" s="21" t="s">
        <v>64</v>
      </c>
      <c r="C36" s="3">
        <f t="shared" si="3"/>
        <v>0.23999999999999996</v>
      </c>
      <c r="D36" s="3">
        <f t="shared" si="7"/>
        <v>0.03841737161467455</v>
      </c>
      <c r="E36" s="3">
        <f t="shared" si="8"/>
        <v>0.004472448770129673</v>
      </c>
      <c r="F36" s="3">
        <f t="shared" si="4"/>
        <v>0.29222382782094497</v>
      </c>
      <c r="G36" s="3">
        <f t="shared" si="0"/>
        <v>0.029222382782094495</v>
      </c>
      <c r="H36" s="2">
        <f t="shared" si="9"/>
        <v>0.7568082336556944</v>
      </c>
      <c r="I36" s="2">
        <f t="shared" si="1"/>
        <v>0.05727587025290522</v>
      </c>
      <c r="J36" s="2">
        <f t="shared" si="5"/>
        <v>0.11636143359102136</v>
      </c>
      <c r="K36" s="3">
        <f t="shared" si="2"/>
        <v>-0.07568082336556944</v>
      </c>
      <c r="L36" s="2">
        <f t="shared" si="10"/>
        <v>0.002327228671820427</v>
      </c>
      <c r="M36" s="22">
        <f t="shared" si="6"/>
        <v>0.0007683474322934911</v>
      </c>
    </row>
    <row r="37" spans="2:13" ht="12.75">
      <c r="B37" s="21" t="s">
        <v>65</v>
      </c>
      <c r="C37" s="3">
        <f t="shared" si="3"/>
        <v>0.25999999999999995</v>
      </c>
      <c r="D37" s="3">
        <f t="shared" si="7"/>
        <v>0.04074460028649498</v>
      </c>
      <c r="E37" s="3">
        <f t="shared" si="8"/>
        <v>0.005240796202423164</v>
      </c>
      <c r="F37" s="3">
        <f t="shared" si="4"/>
        <v>0.21654300445537553</v>
      </c>
      <c r="G37" s="3">
        <f t="shared" si="0"/>
        <v>0.021654300445537553</v>
      </c>
      <c r="H37" s="2">
        <f t="shared" si="9"/>
        <v>0.6514785405004037</v>
      </c>
      <c r="I37" s="2">
        <f t="shared" si="1"/>
        <v>0.04244242887325361</v>
      </c>
      <c r="J37" s="2">
        <f t="shared" si="5"/>
        <v>0.10189206977259534</v>
      </c>
      <c r="K37" s="3">
        <f t="shared" si="2"/>
        <v>-0.06514785405004037</v>
      </c>
      <c r="L37" s="2">
        <f t="shared" si="10"/>
        <v>0.0020378413954519068</v>
      </c>
      <c r="M37" s="22">
        <f t="shared" si="6"/>
        <v>0.0008148920057298996</v>
      </c>
    </row>
    <row r="38" spans="2:13" ht="12.75">
      <c r="B38" s="21" t="s">
        <v>66</v>
      </c>
      <c r="C38" s="3">
        <f t="shared" si="3"/>
        <v>0.27999999999999997</v>
      </c>
      <c r="D38" s="3">
        <f t="shared" si="7"/>
        <v>0.042782441681946885</v>
      </c>
      <c r="E38" s="3">
        <f t="shared" si="8"/>
        <v>0.006055688208153063</v>
      </c>
      <c r="F38" s="3">
        <f t="shared" si="4"/>
        <v>0.15139515040533516</v>
      </c>
      <c r="G38" s="3">
        <f t="shared" si="0"/>
        <v>0.015139515040533515</v>
      </c>
      <c r="H38" s="2">
        <f t="shared" si="9"/>
        <v>0.5447334162638243</v>
      </c>
      <c r="I38" s="2">
        <f t="shared" si="1"/>
        <v>0.029673449479445693</v>
      </c>
      <c r="J38" s="2">
        <f t="shared" si="5"/>
        <v>0.08444467558877035</v>
      </c>
      <c r="K38" s="3">
        <f t="shared" si="2"/>
        <v>-0.054473341626382434</v>
      </c>
      <c r="L38" s="2">
        <f t="shared" si="10"/>
        <v>0.0016888935117754071</v>
      </c>
      <c r="M38" s="22">
        <f t="shared" si="6"/>
        <v>0.0008556488336389377</v>
      </c>
    </row>
    <row r="39" spans="2:13" ht="12.75">
      <c r="B39" s="21" t="s">
        <v>67</v>
      </c>
      <c r="C39" s="3">
        <f t="shared" si="3"/>
        <v>0.3</v>
      </c>
      <c r="D39" s="3">
        <f t="shared" si="7"/>
        <v>0.04447133519372229</v>
      </c>
      <c r="E39" s="3">
        <f t="shared" si="8"/>
        <v>0.006911337041792001</v>
      </c>
      <c r="F39" s="3">
        <f t="shared" si="4"/>
        <v>0.09692180877895273</v>
      </c>
      <c r="G39" s="3">
        <f t="shared" si="0"/>
        <v>0.009692180877895274</v>
      </c>
      <c r="H39" s="2">
        <f t="shared" si="9"/>
        <v>0.43585174682080535</v>
      </c>
      <c r="I39" s="2">
        <f t="shared" si="1"/>
        <v>0.018996674520674744</v>
      </c>
      <c r="J39" s="2">
        <f t="shared" si="5"/>
        <v>0.06397871075484746</v>
      </c>
      <c r="K39" s="3">
        <f t="shared" si="2"/>
        <v>-0.043585174682080535</v>
      </c>
      <c r="L39" s="2">
        <f t="shared" si="10"/>
        <v>0.001279574215096949</v>
      </c>
      <c r="M39" s="22">
        <f t="shared" si="6"/>
        <v>0.0008894267038744458</v>
      </c>
    </row>
    <row r="40" spans="2:13" ht="12.75">
      <c r="B40" s="21" t="s">
        <v>68</v>
      </c>
      <c r="C40" s="3">
        <f t="shared" si="3"/>
        <v>0.32</v>
      </c>
      <c r="D40" s="3">
        <f t="shared" si="7"/>
        <v>0.045750909408819235</v>
      </c>
      <c r="E40" s="3">
        <f t="shared" si="8"/>
        <v>0.0078007637456664475</v>
      </c>
      <c r="F40" s="3">
        <f t="shared" si="4"/>
        <v>0.0533366340968722</v>
      </c>
      <c r="G40" s="3">
        <f t="shared" si="0"/>
        <v>0.00533366340968722</v>
      </c>
      <c r="H40" s="2">
        <f t="shared" si="9"/>
        <v>0.3233261554991639</v>
      </c>
      <c r="I40" s="2">
        <f t="shared" si="1"/>
        <v>0.010453980282986951</v>
      </c>
      <c r="J40" s="2">
        <f t="shared" si="5"/>
        <v>0.04126517398581013</v>
      </c>
      <c r="K40" s="3">
        <f t="shared" si="2"/>
        <v>-0.03233261554991639</v>
      </c>
      <c r="L40" s="2">
        <f t="shared" si="10"/>
        <v>0.0008253034797162026</v>
      </c>
      <c r="M40" s="22">
        <f t="shared" si="6"/>
        <v>0.0009150181881763847</v>
      </c>
    </row>
    <row r="41" spans="2:13" ht="12.75">
      <c r="B41" s="21" t="s">
        <v>69</v>
      </c>
      <c r="C41" s="3">
        <f t="shared" si="3"/>
        <v>0.34</v>
      </c>
      <c r="D41" s="3">
        <f t="shared" si="7"/>
        <v>0.04657621288853544</v>
      </c>
      <c r="E41" s="3">
        <f t="shared" si="8"/>
        <v>0.008715781933842832</v>
      </c>
      <c r="F41" s="3">
        <f t="shared" si="4"/>
        <v>0.021004018546955806</v>
      </c>
      <c r="G41" s="3">
        <f t="shared" si="0"/>
        <v>0.0021004018546955804</v>
      </c>
      <c r="H41" s="2">
        <f t="shared" si="9"/>
        <v>0.20289868494407098</v>
      </c>
      <c r="I41" s="2">
        <f t="shared" si="1"/>
        <v>0.004116787635203338</v>
      </c>
      <c r="J41" s="2">
        <f t="shared" si="5"/>
        <v>0.018627659633839017</v>
      </c>
      <c r="K41" s="3">
        <f t="shared" si="2"/>
        <v>-0.0202898684944071</v>
      </c>
      <c r="L41" s="2">
        <f t="shared" si="10"/>
        <v>0.00037255319267678037</v>
      </c>
      <c r="M41" s="22">
        <f t="shared" si="6"/>
        <v>0.0009315242577707088</v>
      </c>
    </row>
    <row r="42" spans="2:13" ht="12.75">
      <c r="B42" s="21" t="s">
        <v>70</v>
      </c>
      <c r="C42" s="3">
        <f t="shared" si="3"/>
        <v>0.36000000000000004</v>
      </c>
      <c r="D42" s="3">
        <f t="shared" si="7"/>
        <v>0.04694876608121222</v>
      </c>
      <c r="E42" s="3">
        <f t="shared" si="8"/>
        <v>0.00964730619161354</v>
      </c>
      <c r="F42" s="3">
        <f t="shared" si="4"/>
        <v>0.0007141500525487052</v>
      </c>
      <c r="G42" s="3">
        <f t="shared" si="0"/>
        <v>7.14150052548705E-05</v>
      </c>
      <c r="H42" s="2">
        <f t="shared" si="9"/>
        <v>0.03741302050082915</v>
      </c>
      <c r="I42" s="2">
        <f t="shared" si="1"/>
        <v>0.0001399734102995462</v>
      </c>
      <c r="J42" s="2">
        <f t="shared" si="5"/>
        <v>0.0006973768927746247</v>
      </c>
      <c r="K42" s="3">
        <f t="shared" si="2"/>
        <v>-0.003741302050082915</v>
      </c>
      <c r="L42" s="2">
        <f t="shared" si="10"/>
        <v>1.3947537855492495E-05</v>
      </c>
      <c r="M42" s="22">
        <f t="shared" si="6"/>
        <v>0.0009389753216242445</v>
      </c>
    </row>
    <row r="43" spans="2:13" ht="12.75">
      <c r="B43" s="21" t="s">
        <v>71</v>
      </c>
      <c r="C43" s="3">
        <f t="shared" si="3"/>
        <v>0.38000000000000006</v>
      </c>
      <c r="D43" s="3">
        <f t="shared" si="7"/>
        <v>0.04696271361906771</v>
      </c>
      <c r="E43" s="3">
        <f t="shared" si="8"/>
        <v>0.010586281513237785</v>
      </c>
      <c r="F43" s="3">
        <f t="shared" si="4"/>
        <v>0</v>
      </c>
      <c r="G43" s="3">
        <f t="shared" si="0"/>
        <v>0</v>
      </c>
      <c r="H43" s="2">
        <f t="shared" si="9"/>
        <v>0</v>
      </c>
      <c r="I43" s="2">
        <f t="shared" si="1"/>
        <v>0</v>
      </c>
      <c r="J43" s="2">
        <f t="shared" si="5"/>
        <v>0</v>
      </c>
      <c r="K43" s="3">
        <f t="shared" si="2"/>
        <v>0</v>
      </c>
      <c r="L43" s="2">
        <f t="shared" si="10"/>
        <v>0</v>
      </c>
      <c r="M43" s="22">
        <f t="shared" si="6"/>
        <v>0.0009392542723813542</v>
      </c>
    </row>
    <row r="44" spans="2:13" ht="12.75">
      <c r="B44" s="21" t="s">
        <v>72</v>
      </c>
      <c r="C44" s="3">
        <f t="shared" si="3"/>
        <v>0.4000000000000001</v>
      </c>
      <c r="D44" s="3">
        <f t="shared" si="7"/>
        <v>0.04696271361906771</v>
      </c>
      <c r="E44" s="3">
        <f t="shared" si="8"/>
        <v>0.01152553578561914</v>
      </c>
      <c r="F44" s="3">
        <f aca="true" t="shared" si="11" ref="F44:F58">IF(F43+K43&gt;0,F43+K43,0)</f>
        <v>0</v>
      </c>
      <c r="G44" s="3">
        <f t="shared" si="0"/>
        <v>0</v>
      </c>
      <c r="H44" s="2">
        <f t="shared" si="9"/>
        <v>0</v>
      </c>
      <c r="I44" s="2">
        <f t="shared" si="1"/>
        <v>0</v>
      </c>
      <c r="J44" s="2">
        <f t="shared" si="5"/>
        <v>0</v>
      </c>
      <c r="K44" s="3">
        <f t="shared" si="2"/>
        <v>0</v>
      </c>
      <c r="L44" s="2">
        <f t="shared" si="10"/>
        <v>0</v>
      </c>
      <c r="M44" s="22">
        <f t="shared" si="6"/>
        <v>0.0009392542723813542</v>
      </c>
    </row>
    <row r="45" spans="2:13" ht="12.75">
      <c r="B45" s="21" t="s">
        <v>73</v>
      </c>
      <c r="C45" s="3">
        <f t="shared" si="3"/>
        <v>0.4200000000000001</v>
      </c>
      <c r="D45" s="3">
        <f t="shared" si="7"/>
        <v>0.04696271361906771</v>
      </c>
      <c r="E45" s="3">
        <f t="shared" si="8"/>
        <v>0.012464790058000493</v>
      </c>
      <c r="F45" s="3">
        <f t="shared" si="11"/>
        <v>0</v>
      </c>
      <c r="G45" s="3">
        <f t="shared" si="0"/>
        <v>0</v>
      </c>
      <c r="H45" s="2">
        <f t="shared" si="9"/>
        <v>0</v>
      </c>
      <c r="I45" s="2">
        <f t="shared" si="1"/>
        <v>0</v>
      </c>
      <c r="J45" s="2">
        <f t="shared" si="5"/>
        <v>0</v>
      </c>
      <c r="K45" s="3">
        <f t="shared" si="2"/>
        <v>0</v>
      </c>
      <c r="L45" s="2">
        <f t="shared" si="10"/>
        <v>0</v>
      </c>
      <c r="M45" s="22">
        <f t="shared" si="6"/>
        <v>0.0009392542723813542</v>
      </c>
    </row>
    <row r="46" spans="2:13" ht="12.75">
      <c r="B46" s="21" t="s">
        <v>74</v>
      </c>
      <c r="C46" s="3">
        <f t="shared" si="3"/>
        <v>0.4400000000000001</v>
      </c>
      <c r="D46" s="3">
        <f t="shared" si="7"/>
        <v>0.04696271361906771</v>
      </c>
      <c r="E46" s="3">
        <f t="shared" si="8"/>
        <v>0.013404044330381847</v>
      </c>
      <c r="F46" s="3">
        <f t="shared" si="11"/>
        <v>0</v>
      </c>
      <c r="G46" s="3">
        <f t="shared" si="0"/>
        <v>0</v>
      </c>
      <c r="H46" s="2">
        <f t="shared" si="9"/>
        <v>0</v>
      </c>
      <c r="I46" s="2">
        <f t="shared" si="1"/>
        <v>0</v>
      </c>
      <c r="J46" s="2">
        <f t="shared" si="5"/>
        <v>0</v>
      </c>
      <c r="K46" s="3">
        <f t="shared" si="2"/>
        <v>0</v>
      </c>
      <c r="L46" s="2">
        <f t="shared" si="10"/>
        <v>0</v>
      </c>
      <c r="M46" s="22">
        <f t="shared" si="6"/>
        <v>0.0009392542723813542</v>
      </c>
    </row>
    <row r="47" spans="2:13" ht="12.75">
      <c r="B47" s="21" t="s">
        <v>75</v>
      </c>
      <c r="C47" s="3">
        <f t="shared" si="3"/>
        <v>0.46000000000000013</v>
      </c>
      <c r="D47" s="3">
        <f t="shared" si="7"/>
        <v>0.04696271361906771</v>
      </c>
      <c r="E47" s="3">
        <f t="shared" si="8"/>
        <v>0.014343298602763201</v>
      </c>
      <c r="F47" s="3">
        <f t="shared" si="11"/>
        <v>0</v>
      </c>
      <c r="G47" s="3">
        <f t="shared" si="0"/>
        <v>0</v>
      </c>
      <c r="H47" s="2">
        <f t="shared" si="9"/>
        <v>0</v>
      </c>
      <c r="I47" s="2">
        <f t="shared" si="1"/>
        <v>0</v>
      </c>
      <c r="J47" s="2">
        <f>I47/(F47+$D$6)</f>
        <v>0</v>
      </c>
      <c r="K47" s="3">
        <f t="shared" si="2"/>
        <v>0</v>
      </c>
      <c r="L47" s="2">
        <f t="shared" si="10"/>
        <v>0</v>
      </c>
      <c r="M47" s="22">
        <f t="shared" si="6"/>
        <v>0.0009392542723813542</v>
      </c>
    </row>
    <row r="48" spans="2:13" ht="12.75">
      <c r="B48" s="21" t="s">
        <v>76</v>
      </c>
      <c r="C48" s="3">
        <f t="shared" si="3"/>
        <v>0.48000000000000015</v>
      </c>
      <c r="D48" s="3">
        <f t="shared" si="7"/>
        <v>0.04696271361906771</v>
      </c>
      <c r="E48" s="3">
        <f t="shared" si="8"/>
        <v>0.015282552875144555</v>
      </c>
      <c r="F48" s="3">
        <f t="shared" si="11"/>
        <v>0</v>
      </c>
      <c r="G48" s="3">
        <f t="shared" si="0"/>
        <v>0</v>
      </c>
      <c r="H48" s="2">
        <f t="shared" si="9"/>
        <v>0</v>
      </c>
      <c r="I48" s="2">
        <f t="shared" si="1"/>
        <v>0</v>
      </c>
      <c r="J48" s="2">
        <f t="shared" si="5"/>
        <v>0</v>
      </c>
      <c r="K48" s="3">
        <f t="shared" si="2"/>
        <v>0</v>
      </c>
      <c r="L48" s="2">
        <f t="shared" si="10"/>
        <v>0</v>
      </c>
      <c r="M48" s="22">
        <f t="shared" si="6"/>
        <v>0.0009392542723813542</v>
      </c>
    </row>
    <row r="49" spans="2:13" ht="12.75">
      <c r="B49" s="21" t="s">
        <v>77</v>
      </c>
      <c r="C49" s="3">
        <f t="shared" si="3"/>
        <v>0.5000000000000001</v>
      </c>
      <c r="D49" s="3">
        <f t="shared" si="7"/>
        <v>0.04696271361906771</v>
      </c>
      <c r="E49" s="3">
        <f t="shared" si="8"/>
        <v>0.01622180714752591</v>
      </c>
      <c r="F49" s="3">
        <f t="shared" si="11"/>
        <v>0</v>
      </c>
      <c r="G49" s="3">
        <f t="shared" si="0"/>
        <v>0</v>
      </c>
      <c r="H49" s="2">
        <f t="shared" si="9"/>
        <v>0</v>
      </c>
      <c r="I49" s="2">
        <f t="shared" si="1"/>
        <v>0</v>
      </c>
      <c r="J49" s="2">
        <f t="shared" si="5"/>
        <v>0</v>
      </c>
      <c r="K49" s="3">
        <f t="shared" si="2"/>
        <v>0</v>
      </c>
      <c r="L49" s="2">
        <f t="shared" si="10"/>
        <v>0</v>
      </c>
      <c r="M49" s="22">
        <f t="shared" si="6"/>
        <v>0.0009392542723813542</v>
      </c>
    </row>
    <row r="50" spans="2:13" ht="12.75">
      <c r="B50" s="21" t="s">
        <v>78</v>
      </c>
      <c r="C50" s="3">
        <f t="shared" si="3"/>
        <v>0.5200000000000001</v>
      </c>
      <c r="D50" s="3">
        <f t="shared" si="7"/>
        <v>0.04696271361906771</v>
      </c>
      <c r="E50" s="3">
        <f t="shared" si="8"/>
        <v>0.017161061419907263</v>
      </c>
      <c r="F50" s="3">
        <f t="shared" si="11"/>
        <v>0</v>
      </c>
      <c r="G50" s="3">
        <f t="shared" si="0"/>
        <v>0</v>
      </c>
      <c r="H50" s="2">
        <f t="shared" si="9"/>
        <v>0</v>
      </c>
      <c r="I50" s="2">
        <f t="shared" si="1"/>
        <v>0</v>
      </c>
      <c r="J50" s="2">
        <f t="shared" si="5"/>
        <v>0</v>
      </c>
      <c r="K50" s="3">
        <f t="shared" si="2"/>
        <v>0</v>
      </c>
      <c r="L50" s="2">
        <f t="shared" si="10"/>
        <v>0</v>
      </c>
      <c r="M50" s="22">
        <f t="shared" si="6"/>
        <v>0.0009392542723813542</v>
      </c>
    </row>
    <row r="51" spans="2:13" ht="12.75">
      <c r="B51" s="21" t="s">
        <v>79</v>
      </c>
      <c r="C51" s="3">
        <f t="shared" si="3"/>
        <v>0.5400000000000001</v>
      </c>
      <c r="D51" s="3">
        <f t="shared" si="7"/>
        <v>0.04696271361906771</v>
      </c>
      <c r="E51" s="3">
        <f t="shared" si="8"/>
        <v>0.018100315692288618</v>
      </c>
      <c r="F51" s="3">
        <f t="shared" si="11"/>
        <v>0</v>
      </c>
      <c r="G51" s="3">
        <f t="shared" si="0"/>
        <v>0</v>
      </c>
      <c r="H51" s="2">
        <f t="shared" si="9"/>
        <v>0</v>
      </c>
      <c r="I51" s="2">
        <f t="shared" si="1"/>
        <v>0</v>
      </c>
      <c r="J51" s="2">
        <f t="shared" si="5"/>
        <v>0</v>
      </c>
      <c r="K51" s="3">
        <f t="shared" si="2"/>
        <v>0</v>
      </c>
      <c r="L51" s="2">
        <f t="shared" si="10"/>
        <v>0</v>
      </c>
      <c r="M51" s="22">
        <f t="shared" si="6"/>
        <v>0.0009392542723813542</v>
      </c>
    </row>
    <row r="52" spans="2:13" ht="12.75">
      <c r="B52" s="21" t="s">
        <v>80</v>
      </c>
      <c r="C52" s="3">
        <f t="shared" si="3"/>
        <v>0.5600000000000002</v>
      </c>
      <c r="D52" s="3">
        <f t="shared" si="7"/>
        <v>0.04696271361906771</v>
      </c>
      <c r="E52" s="3">
        <f t="shared" si="8"/>
        <v>0.01903956996466997</v>
      </c>
      <c r="F52" s="3">
        <f t="shared" si="11"/>
        <v>0</v>
      </c>
      <c r="G52" s="3">
        <f t="shared" si="0"/>
        <v>0</v>
      </c>
      <c r="H52" s="2">
        <f t="shared" si="9"/>
        <v>0</v>
      </c>
      <c r="I52" s="2">
        <f t="shared" si="1"/>
        <v>0</v>
      </c>
      <c r="J52" s="2">
        <f t="shared" si="5"/>
        <v>0</v>
      </c>
      <c r="K52" s="3">
        <f t="shared" si="2"/>
        <v>0</v>
      </c>
      <c r="L52" s="2">
        <f t="shared" si="10"/>
        <v>0</v>
      </c>
      <c r="M52" s="22">
        <f t="shared" si="6"/>
        <v>0.0009392542723813542</v>
      </c>
    </row>
    <row r="53" spans="2:13" ht="12.75">
      <c r="B53" s="21" t="s">
        <v>81</v>
      </c>
      <c r="C53" s="3">
        <f t="shared" si="3"/>
        <v>0.5800000000000002</v>
      </c>
      <c r="D53" s="3">
        <f t="shared" si="7"/>
        <v>0.04696271361906771</v>
      </c>
      <c r="E53" s="3">
        <f t="shared" si="8"/>
        <v>0.019978824237051326</v>
      </c>
      <c r="F53" s="3">
        <f t="shared" si="11"/>
        <v>0</v>
      </c>
      <c r="G53" s="3">
        <f t="shared" si="0"/>
        <v>0</v>
      </c>
      <c r="H53" s="2">
        <f t="shared" si="9"/>
        <v>0</v>
      </c>
      <c r="I53" s="2">
        <f t="shared" si="1"/>
        <v>0</v>
      </c>
      <c r="J53" s="2">
        <f t="shared" si="5"/>
        <v>0</v>
      </c>
      <c r="K53" s="3">
        <f t="shared" si="2"/>
        <v>0</v>
      </c>
      <c r="L53" s="2">
        <f t="shared" si="10"/>
        <v>0</v>
      </c>
      <c r="M53" s="22">
        <f t="shared" si="6"/>
        <v>0.0009392542723813542</v>
      </c>
    </row>
    <row r="54" spans="2:13" ht="12.75">
      <c r="B54" s="21" t="s">
        <v>82</v>
      </c>
      <c r="C54" s="3">
        <f t="shared" si="3"/>
        <v>0.6000000000000002</v>
      </c>
      <c r="D54" s="3">
        <f t="shared" si="7"/>
        <v>0.04696271361906771</v>
      </c>
      <c r="E54" s="3">
        <f t="shared" si="8"/>
        <v>0.02091807850943268</v>
      </c>
      <c r="F54" s="3">
        <f t="shared" si="11"/>
        <v>0</v>
      </c>
      <c r="G54" s="3">
        <f t="shared" si="0"/>
        <v>0</v>
      </c>
      <c r="H54" s="2">
        <f t="shared" si="9"/>
        <v>0</v>
      </c>
      <c r="I54" s="2">
        <f t="shared" si="1"/>
        <v>0</v>
      </c>
      <c r="J54" s="2">
        <f t="shared" si="5"/>
        <v>0</v>
      </c>
      <c r="K54" s="3">
        <f t="shared" si="2"/>
        <v>0</v>
      </c>
      <c r="L54" s="2">
        <f t="shared" si="10"/>
        <v>0</v>
      </c>
      <c r="M54" s="22">
        <f t="shared" si="6"/>
        <v>0.0009392542723813542</v>
      </c>
    </row>
    <row r="55" spans="2:13" ht="12.75">
      <c r="B55" s="21" t="s">
        <v>83</v>
      </c>
      <c r="C55" s="3">
        <f t="shared" si="3"/>
        <v>0.6200000000000002</v>
      </c>
      <c r="D55" s="3">
        <f t="shared" si="7"/>
        <v>0.04696271361906771</v>
      </c>
      <c r="E55" s="3">
        <f t="shared" si="8"/>
        <v>0.021857332781814034</v>
      </c>
      <c r="F55" s="3">
        <f t="shared" si="11"/>
        <v>0</v>
      </c>
      <c r="G55" s="3">
        <f t="shared" si="0"/>
        <v>0</v>
      </c>
      <c r="H55" s="2">
        <f t="shared" si="9"/>
        <v>0</v>
      </c>
      <c r="I55" s="2">
        <f t="shared" si="1"/>
        <v>0</v>
      </c>
      <c r="J55" s="2">
        <f t="shared" si="5"/>
        <v>0</v>
      </c>
      <c r="K55" s="3">
        <f t="shared" si="2"/>
        <v>0</v>
      </c>
      <c r="L55" s="2">
        <f t="shared" si="10"/>
        <v>0</v>
      </c>
      <c r="M55" s="22">
        <f t="shared" si="6"/>
        <v>0.0009392542723813542</v>
      </c>
    </row>
    <row r="56" spans="2:13" ht="12.75">
      <c r="B56" s="21" t="s">
        <v>84</v>
      </c>
      <c r="C56" s="3">
        <f t="shared" si="3"/>
        <v>0.6400000000000002</v>
      </c>
      <c r="D56" s="3">
        <f t="shared" si="7"/>
        <v>0.04696271361906771</v>
      </c>
      <c r="E56" s="3">
        <f t="shared" si="8"/>
        <v>0.022796587054195388</v>
      </c>
      <c r="F56" s="3">
        <f t="shared" si="11"/>
        <v>0</v>
      </c>
      <c r="G56" s="3">
        <f t="shared" si="0"/>
        <v>0</v>
      </c>
      <c r="H56" s="2">
        <f t="shared" si="9"/>
        <v>0</v>
      </c>
      <c r="I56" s="2">
        <f t="shared" si="1"/>
        <v>0</v>
      </c>
      <c r="J56" s="2">
        <f t="shared" si="5"/>
        <v>0</v>
      </c>
      <c r="K56" s="3">
        <f t="shared" si="2"/>
        <v>0</v>
      </c>
      <c r="L56" s="2">
        <f t="shared" si="10"/>
        <v>0</v>
      </c>
      <c r="M56" s="22">
        <f t="shared" si="6"/>
        <v>0.0009392542723813542</v>
      </c>
    </row>
    <row r="57" spans="2:13" ht="12.75">
      <c r="B57" s="21" t="s">
        <v>85</v>
      </c>
      <c r="C57" s="3">
        <f t="shared" si="3"/>
        <v>0.6600000000000003</v>
      </c>
      <c r="D57" s="3">
        <f t="shared" si="7"/>
        <v>0.04696271361906771</v>
      </c>
      <c r="E57" s="3">
        <f t="shared" si="8"/>
        <v>0.023735841326576742</v>
      </c>
      <c r="F57" s="3">
        <f t="shared" si="11"/>
        <v>0</v>
      </c>
      <c r="G57" s="3">
        <f t="shared" si="0"/>
        <v>0</v>
      </c>
      <c r="H57" s="2">
        <f t="shared" si="9"/>
        <v>0</v>
      </c>
      <c r="I57" s="2">
        <f t="shared" si="1"/>
        <v>0</v>
      </c>
      <c r="J57" s="2">
        <f t="shared" si="5"/>
        <v>0</v>
      </c>
      <c r="K57" s="3">
        <f t="shared" si="2"/>
        <v>0</v>
      </c>
      <c r="L57" s="2">
        <f t="shared" si="10"/>
        <v>0</v>
      </c>
      <c r="M57" s="22">
        <f t="shared" si="6"/>
        <v>0.0009392542723813542</v>
      </c>
    </row>
    <row r="58" spans="2:13" ht="12.75">
      <c r="B58" s="21" t="s">
        <v>86</v>
      </c>
      <c r="C58" s="3">
        <f t="shared" si="3"/>
        <v>0.6800000000000003</v>
      </c>
      <c r="D58" s="3">
        <f t="shared" si="7"/>
        <v>0.04696271361906771</v>
      </c>
      <c r="E58" s="3">
        <f t="shared" si="8"/>
        <v>0.024675095598958096</v>
      </c>
      <c r="F58" s="3">
        <f t="shared" si="11"/>
        <v>0</v>
      </c>
      <c r="G58" s="3">
        <f t="shared" si="0"/>
        <v>0</v>
      </c>
      <c r="H58" s="2">
        <f t="shared" si="9"/>
        <v>0</v>
      </c>
      <c r="I58" s="2">
        <f t="shared" si="1"/>
        <v>0</v>
      </c>
      <c r="J58" s="2">
        <f t="shared" si="5"/>
        <v>0</v>
      </c>
      <c r="K58" s="3">
        <f t="shared" si="2"/>
        <v>0</v>
      </c>
      <c r="L58" s="2">
        <f t="shared" si="10"/>
        <v>0</v>
      </c>
      <c r="M58" s="22">
        <f t="shared" si="6"/>
        <v>0.0009392542723813542</v>
      </c>
    </row>
  </sheetData>
  <sheetProtection/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kaneko</dc:creator>
  <cp:keywords/>
  <dc:description/>
  <cp:lastModifiedBy>nozomu kaneko</cp:lastModifiedBy>
  <dcterms:created xsi:type="dcterms:W3CDTF">2004-06-27T00:38:31Z</dcterms:created>
  <dcterms:modified xsi:type="dcterms:W3CDTF">2020-07-28T09:11:16Z</dcterms:modified>
  <cp:category/>
  <cp:version/>
  <cp:contentType/>
  <cp:contentStatus/>
</cp:coreProperties>
</file>